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EFN\2026 - AOEFN - 2025PHIE0119\03 - DOCUMENTS DE MARCHE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QUANTITES!$A$8:$I$72</definedName>
    <definedName name="_xlnm._FilterDatabase" localSheetId="1" hidden="1">'SPECIMENS-ECHANTILLONS'!$A$8:$G$72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E27" i="4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I73" i="1" l="1"/>
  <c r="G73" i="6" l="1"/>
  <c r="H73" i="1" l="1"/>
  <c r="F73" i="1"/>
  <c r="F10" i="6"/>
  <c r="F11" i="6"/>
  <c r="F12" i="6"/>
  <c r="F9" i="6"/>
  <c r="G10" i="1"/>
  <c r="G11" i="1"/>
  <c r="G12" i="1"/>
  <c r="G9" i="1"/>
  <c r="F73" i="6" l="1"/>
  <c r="D39" i="4"/>
  <c r="G73" i="1"/>
  <c r="E39" i="4"/>
</calcChain>
</file>

<file path=xl/sharedStrings.xml><?xml version="1.0" encoding="utf-8"?>
<sst xmlns="http://schemas.openxmlformats.org/spreadsheetml/2006/main" count="483" uniqueCount="110">
  <si>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</si>
  <si>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</si>
  <si>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</si>
  <si>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</si>
  <si>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</si>
  <si>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</si>
  <si>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</si>
  <si>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</si>
  <si>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</si>
  <si>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</si>
  <si>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</si>
  <si>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</si>
  <si>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</si>
  <si>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</si>
  <si>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</si>
  <si>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</si>
  <si>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</si>
  <si>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C.H. DES PAYS DE MORLAIX</t>
  </si>
  <si>
    <t>Marché public n°2025PHIE0119</t>
  </si>
  <si>
    <t>ACCESSOIRES POUR PLETHYSMOGRAPHIE RESPIRATOIRE PAR INDUCTANCE</t>
  </si>
  <si>
    <t>CAPTEUR</t>
  </si>
  <si>
    <t>CEINTURE POUR CAPTEUR</t>
  </si>
  <si>
    <t>ACCESSOIRES POUR POLYGRAPHE VENTILATOIRE CID-LX</t>
  </si>
  <si>
    <t>CABLE SANGLES</t>
  </si>
  <si>
    <t>CAPTEUR OXYMETRE NONIN</t>
  </si>
  <si>
    <t>CAPTEUR SON/POSITION</t>
  </si>
  <si>
    <t>CORDON LIAISON SANGLE</t>
  </si>
  <si>
    <t>ELECTRODE CUPULE</t>
  </si>
  <si>
    <t>ELECTRODE PRESSION</t>
  </si>
  <si>
    <t>RACCORD LUNETTE NASALE</t>
  </si>
  <si>
    <t>RACCORD TRICONIQUE</t>
  </si>
  <si>
    <t>RONDELLES ADHESIVES</t>
  </si>
  <si>
    <t>SANGLE THORACO-ABDOMINALE</t>
  </si>
  <si>
    <t>TUYAU RACCORDEMENT VNI</t>
  </si>
  <si>
    <t>AIGUILLE ELECTROMYOGRAPHIE</t>
  </si>
  <si>
    <t>LONGUEUR 25MM - DIAMETRE 0,30MM</t>
  </si>
  <si>
    <t>LONGUEUR 37MM - DIAMETRE 0,46MM</t>
  </si>
  <si>
    <t>AIGUILLE EMOUSSEE POUR EEG</t>
  </si>
  <si>
    <t>POUR CASQUE TYPE ELECTROCAP</t>
  </si>
  <si>
    <t>AIGUILLE INJECTION VESICALE TOXINE BOTULIQUE</t>
  </si>
  <si>
    <t>LONGUEUR 35CM</t>
  </si>
  <si>
    <t>CANULE NASALE ADULTE</t>
  </si>
  <si>
    <t>ADAPTABLE CAPTEUR SOMMEIL</t>
  </si>
  <si>
    <t>CANULE NASALE THERMIQUE ET PRESSION</t>
  </si>
  <si>
    <t>ADULTE</t>
  </si>
  <si>
    <t>ENFANT</t>
  </si>
  <si>
    <t>CANULE PRESSION NASALE ENREGISTREMENT SOMMEIL</t>
  </si>
  <si>
    <t>ENFANT 3 MOIS / 1 AN</t>
  </si>
  <si>
    <t>CAPTEUR COMPATIBLE EMBLA</t>
  </si>
  <si>
    <t>POSITION</t>
  </si>
  <si>
    <t>RESPIRATOIRE - ABDOMEN</t>
  </si>
  <si>
    <t>RESPIRATOIRE - THORAX</t>
  </si>
  <si>
    <t>RONFLEMENT</t>
  </si>
  <si>
    <t>CAPTEUR SPO2 DOIGT TECHNIQUE NONIN</t>
  </si>
  <si>
    <t>ADULTE - REUTILISABLE</t>
  </si>
  <si>
    <t>ENFANT - REUTILISABLE</t>
  </si>
  <si>
    <t>ENFANT - USAGE UNIQUE</t>
  </si>
  <si>
    <t>FIXATIONS ADHESIVES</t>
  </si>
  <si>
    <t>CASQUE A ELECTRODES INTEGREES POUR EFN</t>
  </si>
  <si>
    <t>CASQUE TYPE ELECTROCAP ET ANT NEURO</t>
  </si>
  <si>
    <t>CREME ABRASIVE PEAU</t>
  </si>
  <si>
    <t>CREME ABRASIVE - TYPE NUPREP</t>
  </si>
  <si>
    <t>CREME ADHESIVE CONDUCTRICE POUR EFN</t>
  </si>
  <si>
    <t>TUBE DE 100G - TYPE EC2 GRASS</t>
  </si>
  <si>
    <t>ELECTRODE AIGUILLE EEG/PE</t>
  </si>
  <si>
    <t>12MM</t>
  </si>
  <si>
    <t>ELECTRODE AUTOCOLLANTE REPOSITIONNABLE POUR NEUROSTIMULATION ELECTRIQUE TRANSCUTANEE</t>
  </si>
  <si>
    <t>AUTOCOLLANTE 05X09CM - A PRESSION</t>
  </si>
  <si>
    <t>AUTOCOLLANTE CARREE 05X05CM - A PRESSION</t>
  </si>
  <si>
    <t>AUTOCOLLANTE CARREE 05X05CM - AVEC FIL</t>
  </si>
  <si>
    <t>AUTOCOLLANTE RECTANGULAIRE 05X09CM - AVEC FIL</t>
  </si>
  <si>
    <t>AUTOCOLLANTE RONDE 32MM - AVEC FIL</t>
  </si>
  <si>
    <t>ELECTRODE DE SURFACE EMG</t>
  </si>
  <si>
    <t>28X20MM - 06CM</t>
  </si>
  <si>
    <t>ELECTRODE PERCEE ARGENT POUR EFN</t>
  </si>
  <si>
    <t>02,5M</t>
  </si>
  <si>
    <t>ELECTRODE POUR EMG PER-OPERATOIRE</t>
  </si>
  <si>
    <t>AIGUILLE 12MM (PAIRE)</t>
  </si>
  <si>
    <t>AIGUILLE 20MM (PAIRE)</t>
  </si>
  <si>
    <t>AIGUILLE 25MM POINTE 02MM (PAIRE)</t>
  </si>
  <si>
    <t>AIGUILLE SPIRALEE CABLE 01,5M</t>
  </si>
  <si>
    <t>ELECTRODE PE AIGUILLE NEUTRE 20MM</t>
  </si>
  <si>
    <t>ELECTRODE SURFACE 25X25MM FICHE 01,5MM - 01,5M</t>
  </si>
  <si>
    <t>MICROSONDE STIMULATION FOURCHE 04,5MM</t>
  </si>
  <si>
    <t>ELECTRODE PREBORN</t>
  </si>
  <si>
    <t>ELECTRODE</t>
  </si>
  <si>
    <t>SANGLE</t>
  </si>
  <si>
    <t>ELECTRODE SURFACE POTENTIELS EVOQUES</t>
  </si>
  <si>
    <t>CABLE 02M</t>
  </si>
  <si>
    <t>ELECTRODE 12X45MM</t>
  </si>
  <si>
    <t>15X20MM</t>
  </si>
  <si>
    <t>ELECTRODE TEMPORAIRE POUR CASQUE EEG</t>
  </si>
  <si>
    <t>ELECTRODE TERRE BRACELET COMPATIBLE NEUROPACK</t>
  </si>
  <si>
    <t>REUTILISABLE</t>
  </si>
  <si>
    <t>USAGE UNIQUE</t>
  </si>
  <si>
    <t>ELECTRODES DE STIMULATION EFN ET ACCESSOIRES</t>
  </si>
  <si>
    <t>ELECTRODE DE STIMULATION POUR EFN</t>
  </si>
  <si>
    <t>FIL CONDUCTEUR ELECTRODE BOUTON PRESSION</t>
  </si>
  <si>
    <t>DIFFERENTES LONGUEURS</t>
  </si>
  <si>
    <t>GAZE RIGIDE TARLATANE</t>
  </si>
  <si>
    <t>TAILLE 03X03CM</t>
  </si>
  <si>
    <t>GEL CONDUCTEUR ET ADHESIF</t>
  </si>
  <si>
    <t>TUBE 50G</t>
  </si>
  <si>
    <t>GEL CONDUCTEUR POUR EEG</t>
  </si>
  <si>
    <t>PATE ABRASIVE EEG</t>
  </si>
  <si>
    <t>TYPE REEGAPONCE - POT 450G</t>
  </si>
  <si>
    <t>PATE CONDUCTRICE POUR ELECTRODES EFN</t>
  </si>
  <si>
    <t>PATE CONDUCTRICE POUR ELECTRODES EFN - TYPE TEN20</t>
  </si>
  <si>
    <t>TUBE MESURE PRESSION CPAP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</si>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</sst>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0" fillId="0" borderId="0" xfId="0" applyNumberForma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</cellXfs>
  <cellStyles count="1">
    <cellStyle name="Normal" xfId="0" builtinId="0"/>
  </cellStyles>
  <dxfs count="27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I72" totalsRowShown="0" headerRowDxfId="26" tableBorderDxfId="25">
  <autoFilter ref="A8:I72"/>
  <tableColumns count="9">
    <tableColumn id="1" name="CLASSE" dataDxfId="24"/>
    <tableColumn id="2" name="LOT" dataDxfId="23"/>
    <tableColumn id="3" name="LIBELLE DU LOT" dataDxfId="22"/>
    <tableColumn id="4" name="SOUS-LOT" dataDxfId="21"/>
    <tableColumn id="5" name="LIBELLE DU SOUS-LOT" dataDxfId="20"/>
    <tableColumn id="6" name="QUANTITE TOTALE_x000a_ESTIMATIVE" dataDxfId="19"/>
    <tableColumn id="7" name="QUANTITE TOTALE_x000a_MAXIMALE_x000a_(coefficient 4)" dataDxfId="18">
      <calculatedColumnFormula>F9*4</calculatedColumnFormula>
    </tableColumn>
    <tableColumn id="8" name="C.H.U. DE BREST" dataDxfId="17"/>
    <tableColumn id="9" name="C.H. DES PAYS DE MORLAIX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72" totalsRowShown="0" headerRowDxfId="15" tableBorderDxfId="14">
  <autoFilter ref="A8:G72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38" totalsRowShown="0" headerRowDxfId="6" tableBorderDxfId="5">
  <autoFilter ref="A7:E38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73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G18" sqref="G18"/>
    </sheetView>
  </sheetViews>
  <sheetFormatPr baseColWidth="10" defaultColWidth="36.7109375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94" style="30" bestFit="1" customWidth="1"/>
    <col min="4" max="4" width="15.140625" style="1" bestFit="1" customWidth="1"/>
    <col min="5" max="5" width="51.5703125" style="30" bestFit="1" customWidth="1"/>
    <col min="6" max="7" width="22.28515625" style="5" bestFit="1" customWidth="1"/>
    <col min="8" max="9" width="30.7109375" style="5" customWidth="1"/>
    <col min="10" max="16384" width="36.7109375" style="1"/>
  </cols>
  <sheetData>
    <row r="1" spans="1:9" ht="26.25" x14ac:dyDescent="0.25">
      <c r="A1" s="44" t="s">
        <v>15</v>
      </c>
      <c r="B1" s="44"/>
      <c r="C1" s="44"/>
      <c r="D1" s="44"/>
      <c r="E1" s="44"/>
      <c r="F1" s="44"/>
      <c r="G1" s="44"/>
      <c r="H1" s="10"/>
      <c r="I1" s="10"/>
    </row>
    <row r="2" spans="1:9" ht="23.25" x14ac:dyDescent="0.25">
      <c r="A2" s="45" t="s">
        <v>9</v>
      </c>
      <c r="B2" s="45"/>
      <c r="C2" s="45"/>
      <c r="D2" s="45"/>
      <c r="E2" s="45"/>
      <c r="F2" s="45"/>
      <c r="G2" s="45"/>
      <c r="H2" s="11"/>
      <c r="I2" s="11"/>
    </row>
    <row r="3" spans="1:9" ht="23.25" x14ac:dyDescent="0.25">
      <c r="A3" s="47" t="s">
        <v>18</v>
      </c>
      <c r="B3" s="47"/>
      <c r="C3" s="47"/>
      <c r="D3" s="47"/>
      <c r="E3" s="47"/>
      <c r="F3" s="47"/>
      <c r="G3" s="47"/>
      <c r="H3" s="11"/>
      <c r="I3" s="11"/>
    </row>
    <row r="5" spans="1:9" s="13" customFormat="1" ht="15.75" x14ac:dyDescent="0.25">
      <c r="A5" s="46" t="s">
        <v>14</v>
      </c>
      <c r="B5" s="46"/>
      <c r="C5" s="46"/>
      <c r="D5" s="46"/>
      <c r="E5" s="46"/>
      <c r="F5" s="46"/>
      <c r="G5" s="46"/>
      <c r="H5" s="12"/>
      <c r="I5" s="12"/>
    </row>
    <row r="7" spans="1:9" s="21" customFormat="1" ht="21" x14ac:dyDescent="0.35">
      <c r="A7" s="49" t="s">
        <v>7</v>
      </c>
      <c r="B7" s="49"/>
      <c r="C7" s="49"/>
      <c r="D7" s="49"/>
      <c r="E7" s="49"/>
      <c r="F7" s="49"/>
      <c r="G7" s="49"/>
      <c r="H7" s="48" t="s">
        <v>6</v>
      </c>
      <c r="I7" s="48"/>
    </row>
    <row r="8" spans="1:9" s="4" customFormat="1" ht="45" x14ac:dyDescent="0.25">
      <c r="A8" s="31" t="s">
        <v>5</v>
      </c>
      <c r="B8" s="20" t="s">
        <v>0</v>
      </c>
      <c r="C8" s="19" t="s">
        <v>1</v>
      </c>
      <c r="D8" s="20" t="s">
        <v>2</v>
      </c>
      <c r="E8" s="19" t="s">
        <v>3</v>
      </c>
      <c r="F8" s="18" t="s">
        <v>4</v>
      </c>
      <c r="G8" s="18" t="s">
        <v>10</v>
      </c>
      <c r="H8" s="8" t="s">
        <v>8</v>
      </c>
      <c r="I8" s="8" t="s">
        <v>17</v>
      </c>
    </row>
    <row r="9" spans="1:9" x14ac:dyDescent="0.25">
      <c r="A9" s="32" t="s">
        <v>109</v>
      </c>
      <c r="B9" s="3">
        <v>1</v>
      </c>
      <c r="C9" s="29" t="s">
        <v>19</v>
      </c>
      <c r="D9" s="2">
        <v>1</v>
      </c>
      <c r="E9" s="2" t="s">
        <v>20</v>
      </c>
      <c r="F9" s="7">
        <v>5</v>
      </c>
      <c r="G9" s="22">
        <f>F9*4</f>
        <v>20</v>
      </c>
      <c r="H9" s="6">
        <v>5</v>
      </c>
      <c r="I9" s="6">
        <v>0</v>
      </c>
    </row>
    <row r="10" spans="1:9" x14ac:dyDescent="0.25">
      <c r="A10" s="32" t="s">
        <v>109</v>
      </c>
      <c r="B10" s="3">
        <v>1</v>
      </c>
      <c r="C10" s="2" t="s">
        <v>19</v>
      </c>
      <c r="D10" s="2">
        <v>2</v>
      </c>
      <c r="E10" s="2" t="s">
        <v>21</v>
      </c>
      <c r="F10" s="7">
        <v>5</v>
      </c>
      <c r="G10" s="22">
        <f t="shared" ref="G10:G12" si="0">F10*4</f>
        <v>20</v>
      </c>
      <c r="H10" s="6">
        <v>5</v>
      </c>
      <c r="I10" s="6">
        <v>0</v>
      </c>
    </row>
    <row r="11" spans="1:9" x14ac:dyDescent="0.25">
      <c r="A11" s="32" t="s">
        <v>109</v>
      </c>
      <c r="B11" s="3">
        <v>2</v>
      </c>
      <c r="C11" s="2" t="s">
        <v>22</v>
      </c>
      <c r="D11" s="2">
        <v>2</v>
      </c>
      <c r="E11" s="2" t="s">
        <v>23</v>
      </c>
      <c r="F11" s="7">
        <v>14</v>
      </c>
      <c r="G11" s="22">
        <f t="shared" si="0"/>
        <v>56</v>
      </c>
      <c r="H11" s="6">
        <v>10</v>
      </c>
      <c r="I11" s="6">
        <v>4</v>
      </c>
    </row>
    <row r="12" spans="1:9" x14ac:dyDescent="0.25">
      <c r="A12" s="32" t="s">
        <v>109</v>
      </c>
      <c r="B12" s="3">
        <v>2</v>
      </c>
      <c r="C12" s="2" t="s">
        <v>22</v>
      </c>
      <c r="D12" s="2">
        <v>3</v>
      </c>
      <c r="E12" s="2" t="s">
        <v>24</v>
      </c>
      <c r="F12" s="7">
        <v>10</v>
      </c>
      <c r="G12" s="22">
        <f t="shared" si="0"/>
        <v>40</v>
      </c>
      <c r="H12" s="6">
        <v>10</v>
      </c>
      <c r="I12" s="6">
        <v>0</v>
      </c>
    </row>
    <row r="13" spans="1:9" x14ac:dyDescent="0.25">
      <c r="A13" s="32" t="s">
        <v>109</v>
      </c>
      <c r="B13" s="36">
        <v>2</v>
      </c>
      <c r="C13" s="2" t="s">
        <v>22</v>
      </c>
      <c r="D13" s="2">
        <v>4</v>
      </c>
      <c r="E13" s="2" t="s">
        <v>25</v>
      </c>
      <c r="F13" s="7">
        <v>6</v>
      </c>
      <c r="G13" s="22">
        <f t="shared" ref="G13:G44" si="1">F13*4</f>
        <v>24</v>
      </c>
      <c r="H13" s="6">
        <v>5</v>
      </c>
      <c r="I13" s="6">
        <v>1</v>
      </c>
    </row>
    <row r="14" spans="1:9" x14ac:dyDescent="0.25">
      <c r="A14" s="32" t="s">
        <v>109</v>
      </c>
      <c r="B14" s="36">
        <v>2</v>
      </c>
      <c r="C14" s="2" t="s">
        <v>22</v>
      </c>
      <c r="D14" s="2">
        <v>5</v>
      </c>
      <c r="E14" s="2" t="s">
        <v>26</v>
      </c>
      <c r="F14" s="7">
        <v>3</v>
      </c>
      <c r="G14" s="22">
        <f t="shared" si="1"/>
        <v>12</v>
      </c>
      <c r="H14" s="6">
        <v>2</v>
      </c>
      <c r="I14" s="6">
        <v>1</v>
      </c>
    </row>
    <row r="15" spans="1:9" x14ac:dyDescent="0.25">
      <c r="A15" s="32" t="s">
        <v>109</v>
      </c>
      <c r="B15" s="36">
        <v>2</v>
      </c>
      <c r="C15" s="2" t="s">
        <v>22</v>
      </c>
      <c r="D15" s="2">
        <v>6</v>
      </c>
      <c r="E15" s="2" t="s">
        <v>27</v>
      </c>
      <c r="F15" s="7">
        <v>10</v>
      </c>
      <c r="G15" s="22">
        <f t="shared" si="1"/>
        <v>40</v>
      </c>
      <c r="H15" s="6">
        <v>10</v>
      </c>
      <c r="I15" s="6">
        <v>0</v>
      </c>
    </row>
    <row r="16" spans="1:9" x14ac:dyDescent="0.25">
      <c r="A16" s="32" t="s">
        <v>109</v>
      </c>
      <c r="B16" s="36">
        <v>2</v>
      </c>
      <c r="C16" s="2" t="s">
        <v>22</v>
      </c>
      <c r="D16" s="2">
        <v>7</v>
      </c>
      <c r="E16" s="2" t="s">
        <v>28</v>
      </c>
      <c r="F16" s="7">
        <v>10</v>
      </c>
      <c r="G16" s="22">
        <f t="shared" si="1"/>
        <v>40</v>
      </c>
      <c r="H16" s="6">
        <v>10</v>
      </c>
      <c r="I16" s="6">
        <v>0</v>
      </c>
    </row>
    <row r="17" spans="1:9" x14ac:dyDescent="0.25">
      <c r="A17" s="32" t="s">
        <v>109</v>
      </c>
      <c r="B17" s="36">
        <v>2</v>
      </c>
      <c r="C17" s="2" t="s">
        <v>22</v>
      </c>
      <c r="D17" s="2">
        <v>8</v>
      </c>
      <c r="E17" s="2" t="s">
        <v>29</v>
      </c>
      <c r="F17" s="7">
        <v>20</v>
      </c>
      <c r="G17" s="22">
        <f t="shared" si="1"/>
        <v>80</v>
      </c>
      <c r="H17" s="6">
        <v>20</v>
      </c>
      <c r="I17" s="6">
        <v>0</v>
      </c>
    </row>
    <row r="18" spans="1:9" x14ac:dyDescent="0.25">
      <c r="A18" s="32" t="s">
        <v>109</v>
      </c>
      <c r="B18" s="36">
        <v>2</v>
      </c>
      <c r="C18" s="2" t="s">
        <v>22</v>
      </c>
      <c r="D18" s="2">
        <v>9</v>
      </c>
      <c r="E18" s="2" t="s">
        <v>30</v>
      </c>
      <c r="F18" s="7">
        <v>25</v>
      </c>
      <c r="G18" s="22">
        <f t="shared" si="1"/>
        <v>100</v>
      </c>
      <c r="H18" s="6">
        <v>20</v>
      </c>
      <c r="I18" s="6">
        <v>5</v>
      </c>
    </row>
    <row r="19" spans="1:9" x14ac:dyDescent="0.25">
      <c r="A19" s="32" t="s">
        <v>109</v>
      </c>
      <c r="B19" s="36">
        <v>2</v>
      </c>
      <c r="C19" s="2" t="s">
        <v>22</v>
      </c>
      <c r="D19" s="2">
        <v>10</v>
      </c>
      <c r="E19" s="2" t="s">
        <v>31</v>
      </c>
      <c r="F19" s="7">
        <v>1750</v>
      </c>
      <c r="G19" s="22">
        <f t="shared" si="1"/>
        <v>7000</v>
      </c>
      <c r="H19" s="6">
        <v>1500</v>
      </c>
      <c r="I19" s="6">
        <v>250</v>
      </c>
    </row>
    <row r="20" spans="1:9" x14ac:dyDescent="0.25">
      <c r="A20" s="32" t="s">
        <v>109</v>
      </c>
      <c r="B20" s="36">
        <v>2</v>
      </c>
      <c r="C20" s="2" t="s">
        <v>22</v>
      </c>
      <c r="D20" s="2">
        <v>11</v>
      </c>
      <c r="E20" s="2" t="s">
        <v>32</v>
      </c>
      <c r="F20" s="7">
        <v>190</v>
      </c>
      <c r="G20" s="22">
        <f t="shared" si="1"/>
        <v>760</v>
      </c>
      <c r="H20" s="6">
        <v>150</v>
      </c>
      <c r="I20" s="6">
        <v>40</v>
      </c>
    </row>
    <row r="21" spans="1:9" x14ac:dyDescent="0.25">
      <c r="A21" s="32" t="s">
        <v>109</v>
      </c>
      <c r="B21" s="36">
        <v>2</v>
      </c>
      <c r="C21" s="2" t="s">
        <v>22</v>
      </c>
      <c r="D21" s="2">
        <v>12</v>
      </c>
      <c r="E21" s="2" t="s">
        <v>33</v>
      </c>
      <c r="F21" s="7">
        <v>60</v>
      </c>
      <c r="G21" s="22">
        <f t="shared" si="1"/>
        <v>240</v>
      </c>
      <c r="H21" s="6">
        <v>50</v>
      </c>
      <c r="I21" s="6">
        <v>10</v>
      </c>
    </row>
    <row r="22" spans="1:9" x14ac:dyDescent="0.25">
      <c r="A22" s="32" t="s">
        <v>109</v>
      </c>
      <c r="B22" s="36">
        <v>3</v>
      </c>
      <c r="C22" s="2" t="s">
        <v>34</v>
      </c>
      <c r="D22" s="2">
        <v>1</v>
      </c>
      <c r="E22" s="2" t="s">
        <v>35</v>
      </c>
      <c r="F22" s="7">
        <v>1000</v>
      </c>
      <c r="G22" s="22">
        <f t="shared" si="1"/>
        <v>4000</v>
      </c>
      <c r="H22" s="6">
        <v>1000</v>
      </c>
      <c r="I22" s="6">
        <v>0</v>
      </c>
    </row>
    <row r="23" spans="1:9" x14ac:dyDescent="0.25">
      <c r="A23" s="32" t="s">
        <v>109</v>
      </c>
      <c r="B23" s="36">
        <v>3</v>
      </c>
      <c r="C23" s="2" t="s">
        <v>34</v>
      </c>
      <c r="D23" s="2">
        <v>2</v>
      </c>
      <c r="E23" s="2" t="s">
        <v>36</v>
      </c>
      <c r="F23" s="7">
        <v>10</v>
      </c>
      <c r="G23" s="22">
        <f t="shared" si="1"/>
        <v>40</v>
      </c>
      <c r="H23" s="6">
        <v>10</v>
      </c>
      <c r="I23" s="6">
        <v>0</v>
      </c>
    </row>
    <row r="24" spans="1:9" x14ac:dyDescent="0.25">
      <c r="A24" s="32" t="s">
        <v>109</v>
      </c>
      <c r="B24" s="36">
        <v>4</v>
      </c>
      <c r="C24" s="2" t="s">
        <v>37</v>
      </c>
      <c r="D24" s="2">
        <v>1</v>
      </c>
      <c r="E24" s="2" t="s">
        <v>38</v>
      </c>
      <c r="F24" s="7">
        <v>6600</v>
      </c>
      <c r="G24" s="22">
        <f t="shared" si="1"/>
        <v>26400</v>
      </c>
      <c r="H24" s="6">
        <v>5000</v>
      </c>
      <c r="I24" s="6">
        <v>1600</v>
      </c>
    </row>
    <row r="25" spans="1:9" x14ac:dyDescent="0.25">
      <c r="A25" s="32" t="s">
        <v>109</v>
      </c>
      <c r="B25" s="36">
        <v>5</v>
      </c>
      <c r="C25" s="2" t="s">
        <v>39</v>
      </c>
      <c r="D25" s="2">
        <v>1</v>
      </c>
      <c r="E25" s="2" t="s">
        <v>40</v>
      </c>
      <c r="F25" s="7">
        <v>10</v>
      </c>
      <c r="G25" s="22">
        <f t="shared" si="1"/>
        <v>40</v>
      </c>
      <c r="H25" s="6">
        <v>0</v>
      </c>
      <c r="I25" s="6">
        <v>10</v>
      </c>
    </row>
    <row r="26" spans="1:9" x14ac:dyDescent="0.25">
      <c r="A26" s="32" t="s">
        <v>109</v>
      </c>
      <c r="B26" s="36">
        <v>6</v>
      </c>
      <c r="C26" s="2" t="s">
        <v>41</v>
      </c>
      <c r="D26" s="2">
        <v>1</v>
      </c>
      <c r="E26" s="2" t="s">
        <v>42</v>
      </c>
      <c r="F26" s="7">
        <v>50</v>
      </c>
      <c r="G26" s="22">
        <f t="shared" si="1"/>
        <v>200</v>
      </c>
      <c r="H26" s="6">
        <v>50</v>
      </c>
      <c r="I26" s="6">
        <v>0</v>
      </c>
    </row>
    <row r="27" spans="1:9" x14ac:dyDescent="0.25">
      <c r="A27" s="32" t="s">
        <v>109</v>
      </c>
      <c r="B27" s="36">
        <v>7</v>
      </c>
      <c r="C27" s="2" t="s">
        <v>43</v>
      </c>
      <c r="D27" s="2">
        <v>1</v>
      </c>
      <c r="E27" s="2" t="s">
        <v>44</v>
      </c>
      <c r="F27" s="7">
        <v>100</v>
      </c>
      <c r="G27" s="22">
        <f t="shared" si="1"/>
        <v>400</v>
      </c>
      <c r="H27" s="6">
        <v>100</v>
      </c>
      <c r="I27" s="6">
        <v>0</v>
      </c>
    </row>
    <row r="28" spans="1:9" x14ac:dyDescent="0.25">
      <c r="A28" s="32" t="s">
        <v>109</v>
      </c>
      <c r="B28" s="36">
        <v>7</v>
      </c>
      <c r="C28" s="2" t="s">
        <v>43</v>
      </c>
      <c r="D28" s="2">
        <v>2</v>
      </c>
      <c r="E28" s="2" t="s">
        <v>45</v>
      </c>
      <c r="F28" s="7">
        <v>100</v>
      </c>
      <c r="G28" s="22">
        <f t="shared" si="1"/>
        <v>400</v>
      </c>
      <c r="H28" s="6">
        <v>100</v>
      </c>
      <c r="I28" s="6">
        <v>0</v>
      </c>
    </row>
    <row r="29" spans="1:9" x14ac:dyDescent="0.25">
      <c r="A29" s="32" t="s">
        <v>109</v>
      </c>
      <c r="B29" s="36">
        <v>8</v>
      </c>
      <c r="C29" s="2" t="s">
        <v>46</v>
      </c>
      <c r="D29" s="2">
        <v>1</v>
      </c>
      <c r="E29" s="2" t="s">
        <v>45</v>
      </c>
      <c r="F29" s="7">
        <v>50</v>
      </c>
      <c r="G29" s="22">
        <f t="shared" si="1"/>
        <v>200</v>
      </c>
      <c r="H29" s="6">
        <v>50</v>
      </c>
      <c r="I29" s="6">
        <v>0</v>
      </c>
    </row>
    <row r="30" spans="1:9" x14ac:dyDescent="0.25">
      <c r="A30" s="32" t="s">
        <v>109</v>
      </c>
      <c r="B30" s="36">
        <v>8</v>
      </c>
      <c r="C30" s="2" t="s">
        <v>46</v>
      </c>
      <c r="D30" s="2">
        <v>2</v>
      </c>
      <c r="E30" s="2" t="s">
        <v>47</v>
      </c>
      <c r="F30" s="7">
        <v>50</v>
      </c>
      <c r="G30" s="22">
        <f t="shared" si="1"/>
        <v>200</v>
      </c>
      <c r="H30" s="6">
        <v>50</v>
      </c>
      <c r="I30" s="6">
        <v>0</v>
      </c>
    </row>
    <row r="31" spans="1:9" x14ac:dyDescent="0.25">
      <c r="A31" s="32" t="s">
        <v>109</v>
      </c>
      <c r="B31" s="36">
        <v>9</v>
      </c>
      <c r="C31" s="2" t="s">
        <v>48</v>
      </c>
      <c r="D31" s="2">
        <v>1</v>
      </c>
      <c r="E31" s="2" t="s">
        <v>49</v>
      </c>
      <c r="F31" s="7">
        <v>5</v>
      </c>
      <c r="G31" s="22">
        <f t="shared" si="1"/>
        <v>20</v>
      </c>
      <c r="H31" s="6">
        <v>5</v>
      </c>
      <c r="I31" s="6">
        <v>0</v>
      </c>
    </row>
    <row r="32" spans="1:9" x14ac:dyDescent="0.25">
      <c r="A32" s="32" t="s">
        <v>109</v>
      </c>
      <c r="B32" s="36">
        <v>9</v>
      </c>
      <c r="C32" s="2" t="s">
        <v>48</v>
      </c>
      <c r="D32" s="2">
        <v>2</v>
      </c>
      <c r="E32" s="2" t="s">
        <v>50</v>
      </c>
      <c r="F32" s="7">
        <v>5</v>
      </c>
      <c r="G32" s="22">
        <f t="shared" si="1"/>
        <v>20</v>
      </c>
      <c r="H32" s="6">
        <v>5</v>
      </c>
      <c r="I32" s="6">
        <v>0</v>
      </c>
    </row>
    <row r="33" spans="1:9" x14ac:dyDescent="0.25">
      <c r="A33" s="32" t="s">
        <v>109</v>
      </c>
      <c r="B33" s="36">
        <v>9</v>
      </c>
      <c r="C33" s="2" t="s">
        <v>48</v>
      </c>
      <c r="D33" s="2">
        <v>3</v>
      </c>
      <c r="E33" s="2" t="s">
        <v>51</v>
      </c>
      <c r="F33" s="7">
        <v>5</v>
      </c>
      <c r="G33" s="22">
        <f t="shared" si="1"/>
        <v>20</v>
      </c>
      <c r="H33" s="6">
        <v>5</v>
      </c>
      <c r="I33" s="6">
        <v>0</v>
      </c>
    </row>
    <row r="34" spans="1:9" x14ac:dyDescent="0.25">
      <c r="A34" s="32" t="s">
        <v>109</v>
      </c>
      <c r="B34" s="36">
        <v>9</v>
      </c>
      <c r="C34" s="2" t="s">
        <v>48</v>
      </c>
      <c r="D34" s="2">
        <v>4</v>
      </c>
      <c r="E34" s="2" t="s">
        <v>52</v>
      </c>
      <c r="F34" s="7">
        <v>5</v>
      </c>
      <c r="G34" s="22">
        <f t="shared" si="1"/>
        <v>20</v>
      </c>
      <c r="H34" s="6">
        <v>5</v>
      </c>
      <c r="I34" s="6">
        <v>0</v>
      </c>
    </row>
    <row r="35" spans="1:9" x14ac:dyDescent="0.25">
      <c r="A35" s="32" t="s">
        <v>109</v>
      </c>
      <c r="B35" s="36">
        <v>10</v>
      </c>
      <c r="C35" s="2" t="s">
        <v>53</v>
      </c>
      <c r="D35" s="2">
        <v>1</v>
      </c>
      <c r="E35" s="2" t="s">
        <v>54</v>
      </c>
      <c r="F35" s="7">
        <v>5</v>
      </c>
      <c r="G35" s="22">
        <f t="shared" si="1"/>
        <v>20</v>
      </c>
      <c r="H35" s="6">
        <v>5</v>
      </c>
      <c r="I35" s="6">
        <v>0</v>
      </c>
    </row>
    <row r="36" spans="1:9" x14ac:dyDescent="0.25">
      <c r="A36" s="32" t="s">
        <v>109</v>
      </c>
      <c r="B36" s="36">
        <v>10</v>
      </c>
      <c r="C36" s="2" t="s">
        <v>53</v>
      </c>
      <c r="D36" s="2">
        <v>2</v>
      </c>
      <c r="E36" s="2" t="s">
        <v>55</v>
      </c>
      <c r="F36" s="7">
        <v>5</v>
      </c>
      <c r="G36" s="22">
        <f t="shared" si="1"/>
        <v>20</v>
      </c>
      <c r="H36" s="6">
        <v>5</v>
      </c>
      <c r="I36" s="6">
        <v>0</v>
      </c>
    </row>
    <row r="37" spans="1:9" x14ac:dyDescent="0.25">
      <c r="A37" s="32" t="s">
        <v>109</v>
      </c>
      <c r="B37" s="36">
        <v>10</v>
      </c>
      <c r="C37" s="2" t="s">
        <v>53</v>
      </c>
      <c r="D37" s="2">
        <v>3</v>
      </c>
      <c r="E37" s="2" t="s">
        <v>56</v>
      </c>
      <c r="F37" s="7">
        <v>100</v>
      </c>
      <c r="G37" s="22">
        <f t="shared" si="1"/>
        <v>400</v>
      </c>
      <c r="H37" s="6">
        <v>100</v>
      </c>
      <c r="I37" s="6">
        <v>0</v>
      </c>
    </row>
    <row r="38" spans="1:9" x14ac:dyDescent="0.25">
      <c r="A38" s="32" t="s">
        <v>109</v>
      </c>
      <c r="B38" s="36">
        <v>10</v>
      </c>
      <c r="C38" s="2" t="s">
        <v>53</v>
      </c>
      <c r="D38" s="2">
        <v>4</v>
      </c>
      <c r="E38" s="2" t="s">
        <v>57</v>
      </c>
      <c r="F38" s="7">
        <v>100</v>
      </c>
      <c r="G38" s="22">
        <f t="shared" si="1"/>
        <v>400</v>
      </c>
      <c r="H38" s="6">
        <v>100</v>
      </c>
      <c r="I38" s="6">
        <v>0</v>
      </c>
    </row>
    <row r="39" spans="1:9" x14ac:dyDescent="0.25">
      <c r="A39" s="32" t="s">
        <v>109</v>
      </c>
      <c r="B39" s="36">
        <v>11</v>
      </c>
      <c r="C39" s="2" t="s">
        <v>58</v>
      </c>
      <c r="D39" s="2">
        <v>1</v>
      </c>
      <c r="E39" s="2" t="s">
        <v>59</v>
      </c>
      <c r="F39" s="7">
        <v>50</v>
      </c>
      <c r="G39" s="22">
        <f t="shared" si="1"/>
        <v>200</v>
      </c>
      <c r="H39" s="6">
        <v>40</v>
      </c>
      <c r="I39" s="6">
        <v>10</v>
      </c>
    </row>
    <row r="40" spans="1:9" x14ac:dyDescent="0.25">
      <c r="A40" s="32" t="s">
        <v>109</v>
      </c>
      <c r="B40" s="36">
        <v>12</v>
      </c>
      <c r="C40" s="2" t="s">
        <v>60</v>
      </c>
      <c r="D40" s="2">
        <v>1</v>
      </c>
      <c r="E40" s="2" t="s">
        <v>61</v>
      </c>
      <c r="F40" s="7">
        <v>230</v>
      </c>
      <c r="G40" s="22">
        <f t="shared" si="1"/>
        <v>920</v>
      </c>
      <c r="H40" s="6">
        <v>200</v>
      </c>
      <c r="I40" s="6">
        <v>30</v>
      </c>
    </row>
    <row r="41" spans="1:9" x14ac:dyDescent="0.25">
      <c r="A41" s="32" t="s">
        <v>109</v>
      </c>
      <c r="B41" s="36">
        <v>13</v>
      </c>
      <c r="C41" s="2" t="s">
        <v>62</v>
      </c>
      <c r="D41" s="2">
        <v>1</v>
      </c>
      <c r="E41" s="2" t="s">
        <v>63</v>
      </c>
      <c r="F41" s="7">
        <v>70</v>
      </c>
      <c r="G41" s="22">
        <f t="shared" si="1"/>
        <v>280</v>
      </c>
      <c r="H41" s="6">
        <v>70</v>
      </c>
      <c r="I41" s="6">
        <v>0</v>
      </c>
    </row>
    <row r="42" spans="1:9" x14ac:dyDescent="0.25">
      <c r="A42" s="32" t="s">
        <v>109</v>
      </c>
      <c r="B42" s="36">
        <v>14</v>
      </c>
      <c r="C42" s="2" t="s">
        <v>64</v>
      </c>
      <c r="D42" s="2">
        <v>1</v>
      </c>
      <c r="E42" s="2" t="s">
        <v>65</v>
      </c>
      <c r="F42" s="7">
        <v>1200</v>
      </c>
      <c r="G42" s="22">
        <f t="shared" si="1"/>
        <v>4800</v>
      </c>
      <c r="H42" s="6">
        <v>1200</v>
      </c>
      <c r="I42" s="6">
        <v>0</v>
      </c>
    </row>
    <row r="43" spans="1:9" x14ac:dyDescent="0.25">
      <c r="A43" s="32" t="s">
        <v>109</v>
      </c>
      <c r="B43" s="36">
        <v>15</v>
      </c>
      <c r="C43" s="2" t="s">
        <v>66</v>
      </c>
      <c r="D43" s="2">
        <v>1</v>
      </c>
      <c r="E43" s="2" t="s">
        <v>67</v>
      </c>
      <c r="F43" s="7">
        <v>10</v>
      </c>
      <c r="G43" s="22">
        <f t="shared" si="1"/>
        <v>40</v>
      </c>
      <c r="H43" s="6">
        <v>10</v>
      </c>
      <c r="I43" s="6">
        <v>0</v>
      </c>
    </row>
    <row r="44" spans="1:9" x14ac:dyDescent="0.25">
      <c r="A44" s="32" t="s">
        <v>109</v>
      </c>
      <c r="B44" s="36">
        <v>15</v>
      </c>
      <c r="C44" s="2" t="s">
        <v>66</v>
      </c>
      <c r="D44" s="2">
        <v>2</v>
      </c>
      <c r="E44" s="2" t="s">
        <v>68</v>
      </c>
      <c r="F44" s="7">
        <v>11</v>
      </c>
      <c r="G44" s="22">
        <f t="shared" si="1"/>
        <v>44</v>
      </c>
      <c r="H44" s="6">
        <v>10</v>
      </c>
      <c r="I44" s="6">
        <v>1</v>
      </c>
    </row>
    <row r="45" spans="1:9" x14ac:dyDescent="0.25">
      <c r="A45" s="32" t="s">
        <v>109</v>
      </c>
      <c r="B45" s="36">
        <v>15</v>
      </c>
      <c r="C45" s="2" t="s">
        <v>66</v>
      </c>
      <c r="D45" s="2">
        <v>3</v>
      </c>
      <c r="E45" s="2" t="s">
        <v>69</v>
      </c>
      <c r="F45" s="7">
        <v>1300</v>
      </c>
      <c r="G45" s="22">
        <f t="shared" ref="G45:G72" si="2">F45*4</f>
        <v>5200</v>
      </c>
      <c r="H45" s="6">
        <v>800</v>
      </c>
      <c r="I45" s="6">
        <v>500</v>
      </c>
    </row>
    <row r="46" spans="1:9" x14ac:dyDescent="0.25">
      <c r="A46" s="32" t="s">
        <v>109</v>
      </c>
      <c r="B46" s="36">
        <v>15</v>
      </c>
      <c r="C46" s="2" t="s">
        <v>66</v>
      </c>
      <c r="D46" s="2">
        <v>4</v>
      </c>
      <c r="E46" s="2" t="s">
        <v>70</v>
      </c>
      <c r="F46" s="7">
        <v>250</v>
      </c>
      <c r="G46" s="22">
        <f t="shared" si="2"/>
        <v>1000</v>
      </c>
      <c r="H46" s="6">
        <v>200</v>
      </c>
      <c r="I46" s="6">
        <v>50</v>
      </c>
    </row>
    <row r="47" spans="1:9" x14ac:dyDescent="0.25">
      <c r="A47" s="32" t="s">
        <v>109</v>
      </c>
      <c r="B47" s="36">
        <v>15</v>
      </c>
      <c r="C47" s="2" t="s">
        <v>66</v>
      </c>
      <c r="D47" s="2">
        <v>5</v>
      </c>
      <c r="E47" s="2" t="s">
        <v>71</v>
      </c>
      <c r="F47" s="7">
        <v>160</v>
      </c>
      <c r="G47" s="22">
        <f t="shared" si="2"/>
        <v>640</v>
      </c>
      <c r="H47" s="6">
        <v>150</v>
      </c>
      <c r="I47" s="6">
        <v>10</v>
      </c>
    </row>
    <row r="48" spans="1:9" x14ac:dyDescent="0.25">
      <c r="A48" s="32" t="s">
        <v>109</v>
      </c>
      <c r="B48" s="36">
        <v>16</v>
      </c>
      <c r="C48" s="2" t="s">
        <v>72</v>
      </c>
      <c r="D48" s="2">
        <v>1</v>
      </c>
      <c r="E48" s="2" t="s">
        <v>73</v>
      </c>
      <c r="F48" s="7">
        <v>2500</v>
      </c>
      <c r="G48" s="22">
        <f t="shared" si="2"/>
        <v>10000</v>
      </c>
      <c r="H48" s="6">
        <v>2000</v>
      </c>
      <c r="I48" s="6">
        <v>500</v>
      </c>
    </row>
    <row r="49" spans="1:9" x14ac:dyDescent="0.25">
      <c r="A49" s="32" t="s">
        <v>109</v>
      </c>
      <c r="B49" s="36">
        <v>17</v>
      </c>
      <c r="C49" s="2" t="s">
        <v>74</v>
      </c>
      <c r="D49" s="2">
        <v>1</v>
      </c>
      <c r="E49" s="2" t="s">
        <v>75</v>
      </c>
      <c r="F49" s="7">
        <v>30</v>
      </c>
      <c r="G49" s="22">
        <f t="shared" si="2"/>
        <v>120</v>
      </c>
      <c r="H49" s="6">
        <v>30</v>
      </c>
      <c r="I49" s="6">
        <v>0</v>
      </c>
    </row>
    <row r="50" spans="1:9" x14ac:dyDescent="0.25">
      <c r="A50" s="32" t="s">
        <v>109</v>
      </c>
      <c r="B50" s="36">
        <v>18</v>
      </c>
      <c r="C50" s="2" t="s">
        <v>76</v>
      </c>
      <c r="D50" s="2">
        <v>1</v>
      </c>
      <c r="E50" s="2" t="s">
        <v>77</v>
      </c>
      <c r="F50" s="7">
        <v>260</v>
      </c>
      <c r="G50" s="22">
        <f t="shared" si="2"/>
        <v>1040</v>
      </c>
      <c r="H50" s="6">
        <v>260</v>
      </c>
      <c r="I50" s="6">
        <v>0</v>
      </c>
    </row>
    <row r="51" spans="1:9" x14ac:dyDescent="0.25">
      <c r="A51" s="32" t="s">
        <v>109</v>
      </c>
      <c r="B51" s="36">
        <v>18</v>
      </c>
      <c r="C51" s="2" t="s">
        <v>76</v>
      </c>
      <c r="D51" s="2">
        <v>2</v>
      </c>
      <c r="E51" s="2" t="s">
        <v>78</v>
      </c>
      <c r="F51" s="7">
        <v>300</v>
      </c>
      <c r="G51" s="22">
        <f t="shared" si="2"/>
        <v>1200</v>
      </c>
      <c r="H51" s="6">
        <v>300</v>
      </c>
      <c r="I51" s="6">
        <v>0</v>
      </c>
    </row>
    <row r="52" spans="1:9" x14ac:dyDescent="0.25">
      <c r="A52" s="32" t="s">
        <v>109</v>
      </c>
      <c r="B52" s="36">
        <v>18</v>
      </c>
      <c r="C52" s="2" t="s">
        <v>76</v>
      </c>
      <c r="D52" s="2">
        <v>3</v>
      </c>
      <c r="E52" s="2" t="s">
        <v>79</v>
      </c>
      <c r="F52" s="7">
        <v>10</v>
      </c>
      <c r="G52" s="22">
        <f t="shared" si="2"/>
        <v>40</v>
      </c>
      <c r="H52" s="6">
        <v>10</v>
      </c>
      <c r="I52" s="6">
        <v>0</v>
      </c>
    </row>
    <row r="53" spans="1:9" x14ac:dyDescent="0.25">
      <c r="A53" s="32" t="s">
        <v>109</v>
      </c>
      <c r="B53" s="36">
        <v>18</v>
      </c>
      <c r="C53" s="2" t="s">
        <v>76</v>
      </c>
      <c r="D53" s="2">
        <v>4</v>
      </c>
      <c r="E53" s="2" t="s">
        <v>80</v>
      </c>
      <c r="F53" s="7">
        <v>300</v>
      </c>
      <c r="G53" s="22">
        <f t="shared" si="2"/>
        <v>1200</v>
      </c>
      <c r="H53" s="6">
        <v>300</v>
      </c>
      <c r="I53" s="6">
        <v>0</v>
      </c>
    </row>
    <row r="54" spans="1:9" x14ac:dyDescent="0.25">
      <c r="A54" s="32" t="s">
        <v>109</v>
      </c>
      <c r="B54" s="36">
        <v>18</v>
      </c>
      <c r="C54" s="2" t="s">
        <v>76</v>
      </c>
      <c r="D54" s="2">
        <v>5</v>
      </c>
      <c r="E54" s="2" t="s">
        <v>81</v>
      </c>
      <c r="F54" s="7">
        <v>100</v>
      </c>
      <c r="G54" s="22">
        <f t="shared" si="2"/>
        <v>400</v>
      </c>
      <c r="H54" s="6">
        <v>100</v>
      </c>
      <c r="I54" s="6">
        <v>0</v>
      </c>
    </row>
    <row r="55" spans="1:9" x14ac:dyDescent="0.25">
      <c r="A55" s="32" t="s">
        <v>109</v>
      </c>
      <c r="B55" s="36">
        <v>18</v>
      </c>
      <c r="C55" s="2" t="s">
        <v>76</v>
      </c>
      <c r="D55" s="2">
        <v>6</v>
      </c>
      <c r="E55" s="2" t="s">
        <v>82</v>
      </c>
      <c r="F55" s="7">
        <v>50</v>
      </c>
      <c r="G55" s="22">
        <f t="shared" si="2"/>
        <v>200</v>
      </c>
      <c r="H55" s="6">
        <v>50</v>
      </c>
      <c r="I55" s="6">
        <v>0</v>
      </c>
    </row>
    <row r="56" spans="1:9" x14ac:dyDescent="0.25">
      <c r="A56" s="32" t="s">
        <v>109</v>
      </c>
      <c r="B56" s="36">
        <v>18</v>
      </c>
      <c r="C56" s="2" t="s">
        <v>76</v>
      </c>
      <c r="D56" s="2">
        <v>7</v>
      </c>
      <c r="E56" s="2" t="s">
        <v>83</v>
      </c>
      <c r="F56" s="7">
        <v>10</v>
      </c>
      <c r="G56" s="22">
        <f t="shared" si="2"/>
        <v>40</v>
      </c>
      <c r="H56" s="6">
        <v>10</v>
      </c>
      <c r="I56" s="6">
        <v>0</v>
      </c>
    </row>
    <row r="57" spans="1:9" x14ac:dyDescent="0.25">
      <c r="A57" s="32" t="s">
        <v>109</v>
      </c>
      <c r="B57" s="36">
        <v>19</v>
      </c>
      <c r="C57" s="2" t="s">
        <v>84</v>
      </c>
      <c r="D57" s="2">
        <v>1</v>
      </c>
      <c r="E57" s="2" t="s">
        <v>85</v>
      </c>
      <c r="F57" s="7">
        <v>5</v>
      </c>
      <c r="G57" s="22">
        <f t="shared" si="2"/>
        <v>20</v>
      </c>
      <c r="H57" s="6">
        <v>5</v>
      </c>
      <c r="I57" s="6">
        <v>0</v>
      </c>
    </row>
    <row r="58" spans="1:9" x14ac:dyDescent="0.25">
      <c r="A58" s="32" t="s">
        <v>109</v>
      </c>
      <c r="B58" s="36">
        <v>19</v>
      </c>
      <c r="C58" s="2" t="s">
        <v>84</v>
      </c>
      <c r="D58" s="2">
        <v>2</v>
      </c>
      <c r="E58" s="2" t="s">
        <v>86</v>
      </c>
      <c r="F58" s="7">
        <v>5</v>
      </c>
      <c r="G58" s="22">
        <f t="shared" si="2"/>
        <v>20</v>
      </c>
      <c r="H58" s="6">
        <v>5</v>
      </c>
      <c r="I58" s="6">
        <v>0</v>
      </c>
    </row>
    <row r="59" spans="1:9" x14ac:dyDescent="0.25">
      <c r="A59" s="32" t="s">
        <v>109</v>
      </c>
      <c r="B59" s="36">
        <v>20</v>
      </c>
      <c r="C59" s="2" t="s">
        <v>87</v>
      </c>
      <c r="D59" s="2">
        <v>1</v>
      </c>
      <c r="E59" s="2" t="s">
        <v>88</v>
      </c>
      <c r="F59" s="7">
        <v>5</v>
      </c>
      <c r="G59" s="22">
        <f t="shared" si="2"/>
        <v>20</v>
      </c>
      <c r="H59" s="6">
        <v>5</v>
      </c>
      <c r="I59" s="6">
        <v>0</v>
      </c>
    </row>
    <row r="60" spans="1:9" x14ac:dyDescent="0.25">
      <c r="A60" s="32" t="s">
        <v>109</v>
      </c>
      <c r="B60" s="36">
        <v>20</v>
      </c>
      <c r="C60" s="2" t="s">
        <v>87</v>
      </c>
      <c r="D60" s="2">
        <v>2</v>
      </c>
      <c r="E60" s="2" t="s">
        <v>89</v>
      </c>
      <c r="F60" s="7">
        <v>4000</v>
      </c>
      <c r="G60" s="22">
        <f t="shared" si="2"/>
        <v>16000</v>
      </c>
      <c r="H60" s="6">
        <v>4000</v>
      </c>
      <c r="I60" s="6">
        <v>0</v>
      </c>
    </row>
    <row r="61" spans="1:9" x14ac:dyDescent="0.25">
      <c r="A61" s="32" t="s">
        <v>109</v>
      </c>
      <c r="B61" s="36">
        <v>21</v>
      </c>
      <c r="C61" s="2" t="s">
        <v>87</v>
      </c>
      <c r="D61" s="2">
        <v>1</v>
      </c>
      <c r="E61" s="2" t="s">
        <v>90</v>
      </c>
      <c r="F61" s="7">
        <v>2000</v>
      </c>
      <c r="G61" s="22">
        <f t="shared" si="2"/>
        <v>8000</v>
      </c>
      <c r="H61" s="6">
        <v>2000</v>
      </c>
      <c r="I61" s="6">
        <v>0</v>
      </c>
    </row>
    <row r="62" spans="1:9" x14ac:dyDescent="0.25">
      <c r="A62" s="32" t="s">
        <v>109</v>
      </c>
      <c r="B62" s="36">
        <v>22</v>
      </c>
      <c r="C62" s="2" t="s">
        <v>91</v>
      </c>
      <c r="D62" s="2">
        <v>1</v>
      </c>
      <c r="E62" s="2" t="s">
        <v>91</v>
      </c>
      <c r="F62" s="7">
        <v>20</v>
      </c>
      <c r="G62" s="22">
        <f t="shared" si="2"/>
        <v>80</v>
      </c>
      <c r="H62" s="6">
        <v>20</v>
      </c>
      <c r="I62" s="6">
        <v>0</v>
      </c>
    </row>
    <row r="63" spans="1:9" x14ac:dyDescent="0.25">
      <c r="A63" s="32" t="s">
        <v>109</v>
      </c>
      <c r="B63" s="36">
        <v>23</v>
      </c>
      <c r="C63" s="2" t="s">
        <v>92</v>
      </c>
      <c r="D63" s="2">
        <v>1</v>
      </c>
      <c r="E63" s="2" t="s">
        <v>93</v>
      </c>
      <c r="F63" s="7">
        <v>5</v>
      </c>
      <c r="G63" s="22">
        <f t="shared" si="2"/>
        <v>20</v>
      </c>
      <c r="H63" s="6">
        <v>5</v>
      </c>
      <c r="I63" s="6">
        <v>0</v>
      </c>
    </row>
    <row r="64" spans="1:9" x14ac:dyDescent="0.25">
      <c r="A64" s="32" t="s">
        <v>109</v>
      </c>
      <c r="B64" s="36">
        <v>23</v>
      </c>
      <c r="C64" s="2" t="s">
        <v>92</v>
      </c>
      <c r="D64" s="2">
        <v>2</v>
      </c>
      <c r="E64" s="2" t="s">
        <v>94</v>
      </c>
      <c r="F64" s="7">
        <v>50</v>
      </c>
      <c r="G64" s="22">
        <f t="shared" si="2"/>
        <v>200</v>
      </c>
      <c r="H64" s="6">
        <v>50</v>
      </c>
      <c r="I64" s="6">
        <v>0</v>
      </c>
    </row>
    <row r="65" spans="1:9" x14ac:dyDescent="0.25">
      <c r="A65" s="32" t="s">
        <v>109</v>
      </c>
      <c r="B65" s="36">
        <v>24</v>
      </c>
      <c r="C65" s="2" t="s">
        <v>95</v>
      </c>
      <c r="D65" s="2">
        <v>1</v>
      </c>
      <c r="E65" s="2" t="s">
        <v>96</v>
      </c>
      <c r="F65" s="7">
        <v>5</v>
      </c>
      <c r="G65" s="22">
        <f t="shared" si="2"/>
        <v>20</v>
      </c>
      <c r="H65" s="6">
        <v>5</v>
      </c>
      <c r="I65" s="6">
        <v>0</v>
      </c>
    </row>
    <row r="66" spans="1:9" x14ac:dyDescent="0.25">
      <c r="A66" s="32" t="s">
        <v>109</v>
      </c>
      <c r="B66" s="36">
        <v>25</v>
      </c>
      <c r="C66" s="2" t="s">
        <v>97</v>
      </c>
      <c r="D66" s="2">
        <v>1</v>
      </c>
      <c r="E66" s="2" t="s">
        <v>98</v>
      </c>
      <c r="F66" s="7">
        <v>40</v>
      </c>
      <c r="G66" s="22">
        <f t="shared" si="2"/>
        <v>160</v>
      </c>
      <c r="H66" s="6">
        <v>40</v>
      </c>
      <c r="I66" s="6">
        <v>0</v>
      </c>
    </row>
    <row r="67" spans="1:9" x14ac:dyDescent="0.25">
      <c r="A67" s="32" t="s">
        <v>109</v>
      </c>
      <c r="B67" s="36">
        <v>26</v>
      </c>
      <c r="C67" s="2" t="s">
        <v>99</v>
      </c>
      <c r="D67" s="2">
        <v>1</v>
      </c>
      <c r="E67" s="2" t="s">
        <v>100</v>
      </c>
      <c r="F67" s="7">
        <v>100</v>
      </c>
      <c r="G67" s="22">
        <f t="shared" si="2"/>
        <v>400</v>
      </c>
      <c r="H67" s="6">
        <v>100</v>
      </c>
      <c r="I67" s="6">
        <v>0</v>
      </c>
    </row>
    <row r="68" spans="1:9" x14ac:dyDescent="0.25">
      <c r="A68" s="32" t="s">
        <v>109</v>
      </c>
      <c r="B68" s="36">
        <v>27</v>
      </c>
      <c r="C68" s="2" t="s">
        <v>101</v>
      </c>
      <c r="D68" s="2">
        <v>1</v>
      </c>
      <c r="E68" s="2" t="s">
        <v>102</v>
      </c>
      <c r="F68" s="7">
        <v>10</v>
      </c>
      <c r="G68" s="22">
        <f t="shared" si="2"/>
        <v>40</v>
      </c>
      <c r="H68" s="6">
        <v>10</v>
      </c>
      <c r="I68" s="6">
        <v>0</v>
      </c>
    </row>
    <row r="69" spans="1:9" x14ac:dyDescent="0.25">
      <c r="A69" s="32" t="s">
        <v>109</v>
      </c>
      <c r="B69" s="36">
        <v>28</v>
      </c>
      <c r="C69" s="2" t="s">
        <v>103</v>
      </c>
      <c r="D69" s="2">
        <v>1</v>
      </c>
      <c r="E69" s="2" t="s">
        <v>103</v>
      </c>
      <c r="F69" s="7">
        <v>100</v>
      </c>
      <c r="G69" s="22">
        <f t="shared" si="2"/>
        <v>400</v>
      </c>
      <c r="H69" s="6">
        <v>100</v>
      </c>
      <c r="I69" s="6">
        <v>0</v>
      </c>
    </row>
    <row r="70" spans="1:9" x14ac:dyDescent="0.25">
      <c r="A70" s="32" t="s">
        <v>109</v>
      </c>
      <c r="B70" s="36">
        <v>29</v>
      </c>
      <c r="C70" s="2" t="s">
        <v>104</v>
      </c>
      <c r="D70" s="2">
        <v>1</v>
      </c>
      <c r="E70" s="2" t="s">
        <v>105</v>
      </c>
      <c r="F70" s="7">
        <v>50</v>
      </c>
      <c r="G70" s="22">
        <f t="shared" si="2"/>
        <v>200</v>
      </c>
      <c r="H70" s="6">
        <v>40</v>
      </c>
      <c r="I70" s="6">
        <v>10</v>
      </c>
    </row>
    <row r="71" spans="1:9" x14ac:dyDescent="0.25">
      <c r="A71" s="32" t="s">
        <v>109</v>
      </c>
      <c r="B71" s="36">
        <v>30</v>
      </c>
      <c r="C71" s="2" t="s">
        <v>106</v>
      </c>
      <c r="D71" s="2">
        <v>1</v>
      </c>
      <c r="E71" s="2" t="s">
        <v>107</v>
      </c>
      <c r="F71" s="7">
        <v>40</v>
      </c>
      <c r="G71" s="22">
        <f t="shared" si="2"/>
        <v>160</v>
      </c>
      <c r="H71" s="6">
        <v>40</v>
      </c>
      <c r="I71" s="6">
        <v>0</v>
      </c>
    </row>
    <row r="72" spans="1:9" x14ac:dyDescent="0.25">
      <c r="A72" s="32" t="s">
        <v>109</v>
      </c>
      <c r="B72" s="36">
        <v>31</v>
      </c>
      <c r="C72" s="2" t="s">
        <v>108</v>
      </c>
      <c r="D72" s="2">
        <v>1</v>
      </c>
      <c r="E72" s="2" t="s">
        <v>108</v>
      </c>
      <c r="F72" s="7">
        <v>50</v>
      </c>
      <c r="G72" s="22">
        <f t="shared" si="2"/>
        <v>200</v>
      </c>
      <c r="H72" s="6">
        <v>50</v>
      </c>
      <c r="I72" s="6">
        <v>0</v>
      </c>
    </row>
    <row r="73" spans="1:9" x14ac:dyDescent="0.25">
      <c r="A73" s="17"/>
      <c r="B73" s="4"/>
      <c r="C73" s="17"/>
      <c r="D73" s="4"/>
      <c r="E73" s="17"/>
      <c r="F73" s="16">
        <f>SUBTOTAL(9,Tableau1[QUANTITE TOTALE
ESTIMATIVE])</f>
        <v>23634</v>
      </c>
      <c r="G73" s="16">
        <f>SUBTOTAL(9,Tableau1[QUANTITE TOTALE
MAXIMALE
(coefficient 4)])</f>
        <v>94536</v>
      </c>
      <c r="H73" s="16">
        <f>SUBTOTAL(9,Tableau1[C.H.U. DE BREST])</f>
        <v>20602</v>
      </c>
      <c r="I73" s="16">
        <f>SUBTOTAL(9,Tableau1[C.H. DES PAYS DE MORLAIX])</f>
        <v>3032</v>
      </c>
    </row>
  </sheetData>
  <sheetProtection algorithmName="SHA-512" hashValue="hgjOSdNbpVTWOY2MyeL84B7INrOTcNZJg1QzyjmUe5ct/QQ1pBBZrpSlFijC45+a8YXRdWrdFdZA2NMDTqTNSw==" saltValue="fa/Wca09ke4AA6zVfKS0VQ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A1:XFD1048576" name="ADMIN"/>
  </protectedRanges>
  <mergeCells count="6">
    <mergeCell ref="A1:G1"/>
    <mergeCell ref="A2:G2"/>
    <mergeCell ref="A5:G5"/>
    <mergeCell ref="A3:G3"/>
    <mergeCell ref="H7:I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73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C20" sqref="C20"/>
    </sheetView>
  </sheetViews>
  <sheetFormatPr baseColWidth="10" defaultColWidth="30.7109375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94" style="30" bestFit="1" customWidth="1"/>
    <col min="4" max="4" width="15.140625" style="1" bestFit="1" customWidth="1"/>
    <col min="5" max="5" width="51.5703125" style="30" bestFit="1" customWidth="1"/>
    <col min="6" max="6" width="30.140625" style="5" bestFit="1" customWidth="1"/>
    <col min="7" max="7" width="30.7109375" style="9"/>
    <col min="8" max="16384" width="30.7109375" style="1"/>
  </cols>
  <sheetData>
    <row r="1" spans="1:7" ht="26.25" x14ac:dyDescent="0.25">
      <c r="A1" s="44" t="s">
        <v>12</v>
      </c>
      <c r="B1" s="44"/>
      <c r="C1" s="44"/>
      <c r="D1" s="44"/>
      <c r="E1" s="44"/>
      <c r="F1" s="44"/>
      <c r="G1" s="10"/>
    </row>
    <row r="2" spans="1:7" ht="23.25" x14ac:dyDescent="0.25">
      <c r="A2" s="45" t="s">
        <v>9</v>
      </c>
      <c r="B2" s="45"/>
      <c r="C2" s="45"/>
      <c r="D2" s="45"/>
      <c r="E2" s="45"/>
      <c r="F2" s="45"/>
      <c r="G2" s="11"/>
    </row>
    <row r="3" spans="1:7" s="13" customFormat="1" ht="23.25" x14ac:dyDescent="0.25">
      <c r="A3" s="47" t="s">
        <v>18</v>
      </c>
      <c r="B3" s="47"/>
      <c r="C3" s="47"/>
      <c r="D3" s="47"/>
      <c r="E3" s="47"/>
      <c r="F3" s="47"/>
      <c r="G3" s="38"/>
    </row>
    <row r="4" spans="1:7" s="13" customFormat="1" x14ac:dyDescent="0.25">
      <c r="A4" s="33"/>
      <c r="C4" s="33"/>
      <c r="E4" s="33"/>
      <c r="F4" s="39"/>
      <c r="G4" s="40"/>
    </row>
    <row r="5" spans="1:7" s="13" customFormat="1" ht="15.75" x14ac:dyDescent="0.25">
      <c r="A5" s="46" t="s">
        <v>11</v>
      </c>
      <c r="B5" s="46"/>
      <c r="C5" s="46"/>
      <c r="D5" s="46"/>
      <c r="E5" s="46"/>
      <c r="F5" s="46"/>
      <c r="G5" s="40"/>
    </row>
    <row r="7" spans="1:7" s="21" customFormat="1" ht="42" x14ac:dyDescent="0.35">
      <c r="A7" s="49" t="s">
        <v>7</v>
      </c>
      <c r="B7" s="49"/>
      <c r="C7" s="49"/>
      <c r="D7" s="49"/>
      <c r="E7" s="49"/>
      <c r="F7" s="49"/>
      <c r="G7" s="35" t="s">
        <v>6</v>
      </c>
    </row>
    <row r="8" spans="1:7" s="4" customFormat="1" ht="30" x14ac:dyDescent="0.25">
      <c r="A8" s="34" t="s">
        <v>5</v>
      </c>
      <c r="B8" s="14" t="s">
        <v>0</v>
      </c>
      <c r="C8" s="19" t="s">
        <v>1</v>
      </c>
      <c r="D8" s="14" t="s">
        <v>2</v>
      </c>
      <c r="E8" s="19" t="s">
        <v>3</v>
      </c>
      <c r="F8" s="15" t="s">
        <v>13</v>
      </c>
      <c r="G8" s="8" t="s">
        <v>8</v>
      </c>
    </row>
    <row r="9" spans="1:7" x14ac:dyDescent="0.25">
      <c r="A9" s="32" t="s">
        <v>109</v>
      </c>
      <c r="B9" s="3">
        <v>1</v>
      </c>
      <c r="C9" s="2" t="s">
        <v>19</v>
      </c>
      <c r="D9" s="2">
        <v>1</v>
      </c>
      <c r="E9" s="2" t="s">
        <v>20</v>
      </c>
      <c r="F9" s="7">
        <f t="shared" ref="F9:F39" si="0">+SUM(G9:G9)</f>
        <v>0</v>
      </c>
      <c r="G9" s="6">
        <v>0</v>
      </c>
    </row>
    <row r="10" spans="1:7" x14ac:dyDescent="0.25">
      <c r="A10" s="32" t="s">
        <v>109</v>
      </c>
      <c r="B10" s="3">
        <v>1</v>
      </c>
      <c r="C10" s="2" t="s">
        <v>19</v>
      </c>
      <c r="D10" s="2">
        <v>2</v>
      </c>
      <c r="E10" s="2" t="s">
        <v>21</v>
      </c>
      <c r="F10" s="7">
        <f t="shared" si="0"/>
        <v>0</v>
      </c>
      <c r="G10" s="6">
        <v>0</v>
      </c>
    </row>
    <row r="11" spans="1:7" x14ac:dyDescent="0.25">
      <c r="A11" s="32" t="s">
        <v>109</v>
      </c>
      <c r="B11" s="3">
        <v>2</v>
      </c>
      <c r="C11" s="2" t="s">
        <v>22</v>
      </c>
      <c r="D11" s="2">
        <v>2</v>
      </c>
      <c r="E11" s="2" t="s">
        <v>23</v>
      </c>
      <c r="F11" s="7">
        <f t="shared" si="0"/>
        <v>0</v>
      </c>
      <c r="G11" s="6">
        <v>0</v>
      </c>
    </row>
    <row r="12" spans="1:7" x14ac:dyDescent="0.25">
      <c r="A12" s="32" t="s">
        <v>109</v>
      </c>
      <c r="B12" s="23">
        <v>2</v>
      </c>
      <c r="C12" s="24" t="s">
        <v>22</v>
      </c>
      <c r="D12" s="24">
        <v>3</v>
      </c>
      <c r="E12" s="24" t="s">
        <v>24</v>
      </c>
      <c r="F12" s="25">
        <f t="shared" si="0"/>
        <v>0</v>
      </c>
      <c r="G12" s="6">
        <v>0</v>
      </c>
    </row>
    <row r="13" spans="1:7" s="4" customFormat="1" x14ac:dyDescent="0.25">
      <c r="A13" s="32" t="s">
        <v>109</v>
      </c>
      <c r="B13" s="36">
        <v>2</v>
      </c>
      <c r="C13" s="2" t="s">
        <v>22</v>
      </c>
      <c r="D13" s="2">
        <v>4</v>
      </c>
      <c r="E13" s="2" t="s">
        <v>25</v>
      </c>
      <c r="F13" s="7">
        <f t="shared" si="0"/>
        <v>0</v>
      </c>
      <c r="G13" s="37">
        <v>0</v>
      </c>
    </row>
    <row r="14" spans="1:7" x14ac:dyDescent="0.25">
      <c r="A14" s="32" t="s">
        <v>109</v>
      </c>
      <c r="B14" s="36">
        <v>2</v>
      </c>
      <c r="C14" s="2" t="s">
        <v>22</v>
      </c>
      <c r="D14" s="2">
        <v>5</v>
      </c>
      <c r="E14" s="2" t="s">
        <v>26</v>
      </c>
      <c r="F14" s="7">
        <f t="shared" si="0"/>
        <v>0</v>
      </c>
      <c r="G14" s="37">
        <v>0</v>
      </c>
    </row>
    <row r="15" spans="1:7" x14ac:dyDescent="0.25">
      <c r="A15" s="32" t="s">
        <v>109</v>
      </c>
      <c r="B15" s="36">
        <v>2</v>
      </c>
      <c r="C15" s="2" t="s">
        <v>22</v>
      </c>
      <c r="D15" s="2">
        <v>6</v>
      </c>
      <c r="E15" s="2" t="s">
        <v>27</v>
      </c>
      <c r="F15" s="7">
        <f t="shared" si="0"/>
        <v>0</v>
      </c>
      <c r="G15" s="37">
        <v>0</v>
      </c>
    </row>
    <row r="16" spans="1:7" x14ac:dyDescent="0.25">
      <c r="A16" s="32" t="s">
        <v>109</v>
      </c>
      <c r="B16" s="36">
        <v>2</v>
      </c>
      <c r="C16" s="2" t="s">
        <v>22</v>
      </c>
      <c r="D16" s="2">
        <v>7</v>
      </c>
      <c r="E16" s="2" t="s">
        <v>28</v>
      </c>
      <c r="F16" s="7">
        <f t="shared" si="0"/>
        <v>0</v>
      </c>
      <c r="G16" s="37">
        <v>0</v>
      </c>
    </row>
    <row r="17" spans="1:7" x14ac:dyDescent="0.25">
      <c r="A17" s="32" t="s">
        <v>109</v>
      </c>
      <c r="B17" s="36">
        <v>2</v>
      </c>
      <c r="C17" s="2" t="s">
        <v>22</v>
      </c>
      <c r="D17" s="2">
        <v>8</v>
      </c>
      <c r="E17" s="2" t="s">
        <v>29</v>
      </c>
      <c r="F17" s="7">
        <f t="shared" si="0"/>
        <v>0</v>
      </c>
      <c r="G17" s="37">
        <v>0</v>
      </c>
    </row>
    <row r="18" spans="1:7" x14ac:dyDescent="0.25">
      <c r="A18" s="32" t="s">
        <v>109</v>
      </c>
      <c r="B18" s="36">
        <v>2</v>
      </c>
      <c r="C18" s="2" t="s">
        <v>22</v>
      </c>
      <c r="D18" s="2">
        <v>9</v>
      </c>
      <c r="E18" s="2" t="s">
        <v>30</v>
      </c>
      <c r="F18" s="7">
        <f t="shared" si="0"/>
        <v>0</v>
      </c>
      <c r="G18" s="37">
        <v>0</v>
      </c>
    </row>
    <row r="19" spans="1:7" x14ac:dyDescent="0.25">
      <c r="A19" s="32" t="s">
        <v>109</v>
      </c>
      <c r="B19" s="36">
        <v>2</v>
      </c>
      <c r="C19" s="2" t="s">
        <v>22</v>
      </c>
      <c r="D19" s="2">
        <v>10</v>
      </c>
      <c r="E19" s="2" t="s">
        <v>31</v>
      </c>
      <c r="F19" s="7">
        <f t="shared" si="0"/>
        <v>0</v>
      </c>
      <c r="G19" s="37">
        <v>0</v>
      </c>
    </row>
    <row r="20" spans="1:7" x14ac:dyDescent="0.25">
      <c r="A20" s="32" t="s">
        <v>109</v>
      </c>
      <c r="B20" s="36">
        <v>2</v>
      </c>
      <c r="C20" s="2" t="s">
        <v>22</v>
      </c>
      <c r="D20" s="2">
        <v>11</v>
      </c>
      <c r="E20" s="2" t="s">
        <v>32</v>
      </c>
      <c r="F20" s="7">
        <f t="shared" si="0"/>
        <v>0</v>
      </c>
      <c r="G20" s="37">
        <v>0</v>
      </c>
    </row>
    <row r="21" spans="1:7" x14ac:dyDescent="0.25">
      <c r="A21" s="32" t="s">
        <v>109</v>
      </c>
      <c r="B21" s="36">
        <v>2</v>
      </c>
      <c r="C21" s="2" t="s">
        <v>22</v>
      </c>
      <c r="D21" s="2">
        <v>12</v>
      </c>
      <c r="E21" s="2" t="s">
        <v>33</v>
      </c>
      <c r="F21" s="7">
        <f t="shared" si="0"/>
        <v>0</v>
      </c>
      <c r="G21" s="37">
        <v>0</v>
      </c>
    </row>
    <row r="22" spans="1:7" x14ac:dyDescent="0.25">
      <c r="A22" s="32" t="s">
        <v>109</v>
      </c>
      <c r="B22" s="36">
        <v>3</v>
      </c>
      <c r="C22" s="2" t="s">
        <v>34</v>
      </c>
      <c r="D22" s="2">
        <v>1</v>
      </c>
      <c r="E22" s="2" t="s">
        <v>35</v>
      </c>
      <c r="F22" s="7">
        <f t="shared" si="0"/>
        <v>2</v>
      </c>
      <c r="G22" s="37">
        <v>2</v>
      </c>
    </row>
    <row r="23" spans="1:7" x14ac:dyDescent="0.25">
      <c r="A23" s="32" t="s">
        <v>109</v>
      </c>
      <c r="B23" s="36">
        <v>3</v>
      </c>
      <c r="C23" s="2" t="s">
        <v>34</v>
      </c>
      <c r="D23" s="2">
        <v>2</v>
      </c>
      <c r="E23" s="2" t="s">
        <v>36</v>
      </c>
      <c r="F23" s="7">
        <f t="shared" si="0"/>
        <v>0</v>
      </c>
      <c r="G23" s="37">
        <v>0</v>
      </c>
    </row>
    <row r="24" spans="1:7" x14ac:dyDescent="0.25">
      <c r="A24" s="32" t="s">
        <v>109</v>
      </c>
      <c r="B24" s="36">
        <v>4</v>
      </c>
      <c r="C24" s="2" t="s">
        <v>37</v>
      </c>
      <c r="D24" s="2">
        <v>1</v>
      </c>
      <c r="E24" s="2" t="s">
        <v>38</v>
      </c>
      <c r="F24" s="7">
        <f t="shared" si="0"/>
        <v>2</v>
      </c>
      <c r="G24" s="37">
        <v>2</v>
      </c>
    </row>
    <row r="25" spans="1:7" x14ac:dyDescent="0.25">
      <c r="A25" s="32" t="s">
        <v>109</v>
      </c>
      <c r="B25" s="36">
        <v>5</v>
      </c>
      <c r="C25" s="2" t="s">
        <v>39</v>
      </c>
      <c r="D25" s="2">
        <v>1</v>
      </c>
      <c r="E25" s="2" t="s">
        <v>40</v>
      </c>
      <c r="F25" s="7">
        <f t="shared" si="0"/>
        <v>0</v>
      </c>
      <c r="G25" s="37">
        <v>0</v>
      </c>
    </row>
    <row r="26" spans="1:7" x14ac:dyDescent="0.25">
      <c r="A26" s="32" t="s">
        <v>109</v>
      </c>
      <c r="B26" s="36">
        <v>6</v>
      </c>
      <c r="C26" s="2" t="s">
        <v>41</v>
      </c>
      <c r="D26" s="2">
        <v>1</v>
      </c>
      <c r="E26" s="2" t="s">
        <v>42</v>
      </c>
      <c r="F26" s="7">
        <f t="shared" si="0"/>
        <v>2</v>
      </c>
      <c r="G26" s="37">
        <v>2</v>
      </c>
    </row>
    <row r="27" spans="1:7" x14ac:dyDescent="0.25">
      <c r="A27" s="32" t="s">
        <v>109</v>
      </c>
      <c r="B27" s="36">
        <v>7</v>
      </c>
      <c r="C27" s="2" t="s">
        <v>43</v>
      </c>
      <c r="D27" s="2">
        <v>1</v>
      </c>
      <c r="E27" s="2" t="s">
        <v>44</v>
      </c>
      <c r="F27" s="7">
        <f t="shared" si="0"/>
        <v>2</v>
      </c>
      <c r="G27" s="37">
        <v>2</v>
      </c>
    </row>
    <row r="28" spans="1:7" x14ac:dyDescent="0.25">
      <c r="A28" s="32" t="s">
        <v>109</v>
      </c>
      <c r="B28" s="36">
        <v>7</v>
      </c>
      <c r="C28" s="2" t="s">
        <v>43</v>
      </c>
      <c r="D28" s="2">
        <v>2</v>
      </c>
      <c r="E28" s="2" t="s">
        <v>45</v>
      </c>
      <c r="F28" s="7">
        <f t="shared" si="0"/>
        <v>2</v>
      </c>
      <c r="G28" s="37">
        <v>2</v>
      </c>
    </row>
    <row r="29" spans="1:7" x14ac:dyDescent="0.25">
      <c r="A29" s="32" t="s">
        <v>109</v>
      </c>
      <c r="B29" s="36">
        <v>8</v>
      </c>
      <c r="C29" s="2" t="s">
        <v>46</v>
      </c>
      <c r="D29" s="2">
        <v>1</v>
      </c>
      <c r="E29" s="2" t="s">
        <v>45</v>
      </c>
      <c r="F29" s="7">
        <f t="shared" si="0"/>
        <v>2</v>
      </c>
      <c r="G29" s="37">
        <v>2</v>
      </c>
    </row>
    <row r="30" spans="1:7" x14ac:dyDescent="0.25">
      <c r="A30" s="32" t="s">
        <v>109</v>
      </c>
      <c r="B30" s="36">
        <v>8</v>
      </c>
      <c r="C30" s="2" t="s">
        <v>46</v>
      </c>
      <c r="D30" s="2">
        <v>2</v>
      </c>
      <c r="E30" s="2" t="s">
        <v>47</v>
      </c>
      <c r="F30" s="7">
        <f t="shared" si="0"/>
        <v>0</v>
      </c>
      <c r="G30" s="37">
        <v>0</v>
      </c>
    </row>
    <row r="31" spans="1:7" x14ac:dyDescent="0.25">
      <c r="A31" s="32" t="s">
        <v>109</v>
      </c>
      <c r="B31" s="36">
        <v>9</v>
      </c>
      <c r="C31" s="2" t="s">
        <v>48</v>
      </c>
      <c r="D31" s="2">
        <v>1</v>
      </c>
      <c r="E31" s="2" t="s">
        <v>49</v>
      </c>
      <c r="F31" s="7">
        <f t="shared" si="0"/>
        <v>0</v>
      </c>
      <c r="G31" s="37">
        <v>0</v>
      </c>
    </row>
    <row r="32" spans="1:7" x14ac:dyDescent="0.25">
      <c r="A32" s="32" t="s">
        <v>109</v>
      </c>
      <c r="B32" s="36">
        <v>9</v>
      </c>
      <c r="C32" s="2" t="s">
        <v>48</v>
      </c>
      <c r="D32" s="2">
        <v>2</v>
      </c>
      <c r="E32" s="2" t="s">
        <v>50</v>
      </c>
      <c r="F32" s="7">
        <f t="shared" si="0"/>
        <v>0</v>
      </c>
      <c r="G32" s="37">
        <v>0</v>
      </c>
    </row>
    <row r="33" spans="1:7" x14ac:dyDescent="0.25">
      <c r="A33" s="32" t="s">
        <v>109</v>
      </c>
      <c r="B33" s="36">
        <v>9</v>
      </c>
      <c r="C33" s="2" t="s">
        <v>48</v>
      </c>
      <c r="D33" s="2">
        <v>3</v>
      </c>
      <c r="E33" s="2" t="s">
        <v>51</v>
      </c>
      <c r="F33" s="7">
        <f t="shared" si="0"/>
        <v>0</v>
      </c>
      <c r="G33" s="37">
        <v>0</v>
      </c>
    </row>
    <row r="34" spans="1:7" x14ac:dyDescent="0.25">
      <c r="A34" s="32" t="s">
        <v>109</v>
      </c>
      <c r="B34" s="36">
        <v>9</v>
      </c>
      <c r="C34" s="2" t="s">
        <v>48</v>
      </c>
      <c r="D34" s="2">
        <v>4</v>
      </c>
      <c r="E34" s="2" t="s">
        <v>52</v>
      </c>
      <c r="F34" s="7">
        <f t="shared" si="0"/>
        <v>0</v>
      </c>
      <c r="G34" s="37">
        <v>0</v>
      </c>
    </row>
    <row r="35" spans="1:7" x14ac:dyDescent="0.25">
      <c r="A35" s="32" t="s">
        <v>109</v>
      </c>
      <c r="B35" s="36">
        <v>10</v>
      </c>
      <c r="C35" s="2" t="s">
        <v>53</v>
      </c>
      <c r="D35" s="2">
        <v>1</v>
      </c>
      <c r="E35" s="2" t="s">
        <v>54</v>
      </c>
      <c r="F35" s="7">
        <f t="shared" si="0"/>
        <v>0</v>
      </c>
      <c r="G35" s="37">
        <v>0</v>
      </c>
    </row>
    <row r="36" spans="1:7" x14ac:dyDescent="0.25">
      <c r="A36" s="32" t="s">
        <v>109</v>
      </c>
      <c r="B36" s="36">
        <v>10</v>
      </c>
      <c r="C36" s="2" t="s">
        <v>53</v>
      </c>
      <c r="D36" s="2">
        <v>2</v>
      </c>
      <c r="E36" s="2" t="s">
        <v>55</v>
      </c>
      <c r="F36" s="7">
        <f t="shared" si="0"/>
        <v>1</v>
      </c>
      <c r="G36" s="37">
        <v>1</v>
      </c>
    </row>
    <row r="37" spans="1:7" x14ac:dyDescent="0.25">
      <c r="A37" s="32" t="s">
        <v>109</v>
      </c>
      <c r="B37" s="36">
        <v>10</v>
      </c>
      <c r="C37" s="2" t="s">
        <v>53</v>
      </c>
      <c r="D37" s="2">
        <v>3</v>
      </c>
      <c r="E37" s="2" t="s">
        <v>56</v>
      </c>
      <c r="F37" s="7">
        <f t="shared" si="0"/>
        <v>2</v>
      </c>
      <c r="G37" s="37">
        <v>2</v>
      </c>
    </row>
    <row r="38" spans="1:7" x14ac:dyDescent="0.25">
      <c r="A38" s="32" t="s">
        <v>109</v>
      </c>
      <c r="B38" s="36">
        <v>10</v>
      </c>
      <c r="C38" s="2" t="s">
        <v>53</v>
      </c>
      <c r="D38" s="2">
        <v>4</v>
      </c>
      <c r="E38" s="2" t="s">
        <v>57</v>
      </c>
      <c r="F38" s="7">
        <f t="shared" si="0"/>
        <v>2</v>
      </c>
      <c r="G38" s="37">
        <v>2</v>
      </c>
    </row>
    <row r="39" spans="1:7" x14ac:dyDescent="0.25">
      <c r="A39" s="32" t="s">
        <v>109</v>
      </c>
      <c r="B39" s="36">
        <v>11</v>
      </c>
      <c r="C39" s="2" t="s">
        <v>58</v>
      </c>
      <c r="D39" s="2">
        <v>1</v>
      </c>
      <c r="E39" s="2" t="s">
        <v>59</v>
      </c>
      <c r="F39" s="7">
        <f t="shared" si="0"/>
        <v>0</v>
      </c>
      <c r="G39" s="37">
        <v>0</v>
      </c>
    </row>
    <row r="40" spans="1:7" x14ac:dyDescent="0.25">
      <c r="A40" s="32" t="s">
        <v>109</v>
      </c>
      <c r="B40" s="36">
        <v>12</v>
      </c>
      <c r="C40" s="2" t="s">
        <v>60</v>
      </c>
      <c r="D40" s="2">
        <v>1</v>
      </c>
      <c r="E40" s="2" t="s">
        <v>61</v>
      </c>
      <c r="F40" s="7">
        <f t="shared" ref="F40:F71" si="1">+SUM(G40:G40)</f>
        <v>2</v>
      </c>
      <c r="G40" s="37">
        <v>2</v>
      </c>
    </row>
    <row r="41" spans="1:7" x14ac:dyDescent="0.25">
      <c r="A41" s="32" t="s">
        <v>109</v>
      </c>
      <c r="B41" s="36">
        <v>13</v>
      </c>
      <c r="C41" s="2" t="s">
        <v>62</v>
      </c>
      <c r="D41" s="2">
        <v>1</v>
      </c>
      <c r="E41" s="2" t="s">
        <v>63</v>
      </c>
      <c r="F41" s="7">
        <f t="shared" si="1"/>
        <v>2</v>
      </c>
      <c r="G41" s="37">
        <v>2</v>
      </c>
    </row>
    <row r="42" spans="1:7" x14ac:dyDescent="0.25">
      <c r="A42" s="32" t="s">
        <v>109</v>
      </c>
      <c r="B42" s="36">
        <v>14</v>
      </c>
      <c r="C42" s="2" t="s">
        <v>64</v>
      </c>
      <c r="D42" s="2">
        <v>1</v>
      </c>
      <c r="E42" s="2" t="s">
        <v>65</v>
      </c>
      <c r="F42" s="7">
        <f t="shared" si="1"/>
        <v>2</v>
      </c>
      <c r="G42" s="37">
        <v>2</v>
      </c>
    </row>
    <row r="43" spans="1:7" x14ac:dyDescent="0.25">
      <c r="A43" s="32" t="s">
        <v>109</v>
      </c>
      <c r="B43" s="36">
        <v>15</v>
      </c>
      <c r="C43" s="2" t="s">
        <v>66</v>
      </c>
      <c r="D43" s="2">
        <v>1</v>
      </c>
      <c r="E43" s="2" t="s">
        <v>67</v>
      </c>
      <c r="F43" s="7">
        <f t="shared" si="1"/>
        <v>0</v>
      </c>
      <c r="G43" s="37">
        <v>0</v>
      </c>
    </row>
    <row r="44" spans="1:7" x14ac:dyDescent="0.25">
      <c r="A44" s="32" t="s">
        <v>109</v>
      </c>
      <c r="B44" s="36">
        <v>15</v>
      </c>
      <c r="C44" s="2" t="s">
        <v>66</v>
      </c>
      <c r="D44" s="2">
        <v>2</v>
      </c>
      <c r="E44" s="2" t="s">
        <v>68</v>
      </c>
      <c r="F44" s="7">
        <f t="shared" si="1"/>
        <v>0</v>
      </c>
      <c r="G44" s="37">
        <v>0</v>
      </c>
    </row>
    <row r="45" spans="1:7" x14ac:dyDescent="0.25">
      <c r="A45" s="32" t="s">
        <v>109</v>
      </c>
      <c r="B45" s="36">
        <v>15</v>
      </c>
      <c r="C45" s="2" t="s">
        <v>66</v>
      </c>
      <c r="D45" s="2">
        <v>3</v>
      </c>
      <c r="E45" s="2" t="s">
        <v>69</v>
      </c>
      <c r="F45" s="7">
        <f t="shared" si="1"/>
        <v>2</v>
      </c>
      <c r="G45" s="37">
        <v>2</v>
      </c>
    </row>
    <row r="46" spans="1:7" x14ac:dyDescent="0.25">
      <c r="A46" s="32" t="s">
        <v>109</v>
      </c>
      <c r="B46" s="36">
        <v>15</v>
      </c>
      <c r="C46" s="2" t="s">
        <v>66</v>
      </c>
      <c r="D46" s="2">
        <v>4</v>
      </c>
      <c r="E46" s="2" t="s">
        <v>70</v>
      </c>
      <c r="F46" s="7">
        <f t="shared" si="1"/>
        <v>2</v>
      </c>
      <c r="G46" s="37">
        <v>2</v>
      </c>
    </row>
    <row r="47" spans="1:7" x14ac:dyDescent="0.25">
      <c r="A47" s="32" t="s">
        <v>109</v>
      </c>
      <c r="B47" s="36">
        <v>15</v>
      </c>
      <c r="C47" s="2" t="s">
        <v>66</v>
      </c>
      <c r="D47" s="2">
        <v>5</v>
      </c>
      <c r="E47" s="2" t="s">
        <v>71</v>
      </c>
      <c r="F47" s="7">
        <f t="shared" si="1"/>
        <v>2</v>
      </c>
      <c r="G47" s="37">
        <v>2</v>
      </c>
    </row>
    <row r="48" spans="1:7" x14ac:dyDescent="0.25">
      <c r="A48" s="32" t="s">
        <v>109</v>
      </c>
      <c r="B48" s="36">
        <v>16</v>
      </c>
      <c r="C48" s="2" t="s">
        <v>72</v>
      </c>
      <c r="D48" s="2">
        <v>1</v>
      </c>
      <c r="E48" s="2" t="s">
        <v>73</v>
      </c>
      <c r="F48" s="7">
        <f t="shared" si="1"/>
        <v>2</v>
      </c>
      <c r="G48" s="37">
        <v>2</v>
      </c>
    </row>
    <row r="49" spans="1:7" x14ac:dyDescent="0.25">
      <c r="A49" s="32" t="s">
        <v>109</v>
      </c>
      <c r="B49" s="36">
        <v>17</v>
      </c>
      <c r="C49" s="2" t="s">
        <v>74</v>
      </c>
      <c r="D49" s="2">
        <v>1</v>
      </c>
      <c r="E49" s="2" t="s">
        <v>75</v>
      </c>
      <c r="F49" s="7">
        <f t="shared" si="1"/>
        <v>2</v>
      </c>
      <c r="G49" s="37">
        <v>2</v>
      </c>
    </row>
    <row r="50" spans="1:7" x14ac:dyDescent="0.25">
      <c r="A50" s="32" t="s">
        <v>109</v>
      </c>
      <c r="B50" s="36">
        <v>18</v>
      </c>
      <c r="C50" s="2" t="s">
        <v>76</v>
      </c>
      <c r="D50" s="2">
        <v>1</v>
      </c>
      <c r="E50" s="2" t="s">
        <v>77</v>
      </c>
      <c r="F50" s="7">
        <f t="shared" si="1"/>
        <v>2</v>
      </c>
      <c r="G50" s="37">
        <v>2</v>
      </c>
    </row>
    <row r="51" spans="1:7" x14ac:dyDescent="0.25">
      <c r="A51" s="32" t="s">
        <v>109</v>
      </c>
      <c r="B51" s="36">
        <v>18</v>
      </c>
      <c r="C51" s="2" t="s">
        <v>76</v>
      </c>
      <c r="D51" s="2">
        <v>2</v>
      </c>
      <c r="E51" s="2" t="s">
        <v>78</v>
      </c>
      <c r="F51" s="7">
        <f t="shared" si="1"/>
        <v>2</v>
      </c>
      <c r="G51" s="37">
        <v>2</v>
      </c>
    </row>
    <row r="52" spans="1:7" x14ac:dyDescent="0.25">
      <c r="A52" s="32" t="s">
        <v>109</v>
      </c>
      <c r="B52" s="36">
        <v>18</v>
      </c>
      <c r="C52" s="2" t="s">
        <v>76</v>
      </c>
      <c r="D52" s="2">
        <v>3</v>
      </c>
      <c r="E52" s="2" t="s">
        <v>79</v>
      </c>
      <c r="F52" s="7">
        <f t="shared" si="1"/>
        <v>0</v>
      </c>
      <c r="G52" s="37">
        <v>0</v>
      </c>
    </row>
    <row r="53" spans="1:7" x14ac:dyDescent="0.25">
      <c r="A53" s="32" t="s">
        <v>109</v>
      </c>
      <c r="B53" s="36">
        <v>18</v>
      </c>
      <c r="C53" s="2" t="s">
        <v>76</v>
      </c>
      <c r="D53" s="2">
        <v>4</v>
      </c>
      <c r="E53" s="2" t="s">
        <v>80</v>
      </c>
      <c r="F53" s="7">
        <f t="shared" si="1"/>
        <v>2</v>
      </c>
      <c r="G53" s="37">
        <v>2</v>
      </c>
    </row>
    <row r="54" spans="1:7" x14ac:dyDescent="0.25">
      <c r="A54" s="32" t="s">
        <v>109</v>
      </c>
      <c r="B54" s="36">
        <v>18</v>
      </c>
      <c r="C54" s="2" t="s">
        <v>76</v>
      </c>
      <c r="D54" s="2">
        <v>5</v>
      </c>
      <c r="E54" s="2" t="s">
        <v>81</v>
      </c>
      <c r="F54" s="7">
        <f t="shared" si="1"/>
        <v>2</v>
      </c>
      <c r="G54" s="37">
        <v>2</v>
      </c>
    </row>
    <row r="55" spans="1:7" x14ac:dyDescent="0.25">
      <c r="A55" s="32" t="s">
        <v>109</v>
      </c>
      <c r="B55" s="36">
        <v>18</v>
      </c>
      <c r="C55" s="2" t="s">
        <v>76</v>
      </c>
      <c r="D55" s="2">
        <v>6</v>
      </c>
      <c r="E55" s="2" t="s">
        <v>82</v>
      </c>
      <c r="F55" s="7">
        <f t="shared" si="1"/>
        <v>2</v>
      </c>
      <c r="G55" s="37">
        <v>2</v>
      </c>
    </row>
    <row r="56" spans="1:7" x14ac:dyDescent="0.25">
      <c r="A56" s="32" t="s">
        <v>109</v>
      </c>
      <c r="B56" s="36">
        <v>18</v>
      </c>
      <c r="C56" s="2" t="s">
        <v>76</v>
      </c>
      <c r="D56" s="2">
        <v>7</v>
      </c>
      <c r="E56" s="2" t="s">
        <v>83</v>
      </c>
      <c r="F56" s="7">
        <f t="shared" si="1"/>
        <v>0</v>
      </c>
      <c r="G56" s="37">
        <v>0</v>
      </c>
    </row>
    <row r="57" spans="1:7" x14ac:dyDescent="0.25">
      <c r="A57" s="32" t="s">
        <v>109</v>
      </c>
      <c r="B57" s="36">
        <v>19</v>
      </c>
      <c r="C57" s="2" t="s">
        <v>84</v>
      </c>
      <c r="D57" s="2">
        <v>1</v>
      </c>
      <c r="E57" s="2" t="s">
        <v>85</v>
      </c>
      <c r="F57" s="7">
        <f t="shared" si="1"/>
        <v>1</v>
      </c>
      <c r="G57" s="37">
        <v>1</v>
      </c>
    </row>
    <row r="58" spans="1:7" x14ac:dyDescent="0.25">
      <c r="A58" s="32" t="s">
        <v>109</v>
      </c>
      <c r="B58" s="36">
        <v>19</v>
      </c>
      <c r="C58" s="2" t="s">
        <v>84</v>
      </c>
      <c r="D58" s="2">
        <v>2</v>
      </c>
      <c r="E58" s="2" t="s">
        <v>86</v>
      </c>
      <c r="F58" s="7">
        <f t="shared" si="1"/>
        <v>1</v>
      </c>
      <c r="G58" s="37">
        <v>1</v>
      </c>
    </row>
    <row r="59" spans="1:7" x14ac:dyDescent="0.25">
      <c r="A59" s="32" t="s">
        <v>109</v>
      </c>
      <c r="B59" s="36">
        <v>20</v>
      </c>
      <c r="C59" s="2" t="s">
        <v>87</v>
      </c>
      <c r="D59" s="2">
        <v>1</v>
      </c>
      <c r="E59" s="2" t="s">
        <v>88</v>
      </c>
      <c r="F59" s="7">
        <f t="shared" si="1"/>
        <v>0</v>
      </c>
      <c r="G59" s="37">
        <v>0</v>
      </c>
    </row>
    <row r="60" spans="1:7" x14ac:dyDescent="0.25">
      <c r="A60" s="32" t="s">
        <v>109</v>
      </c>
      <c r="B60" s="36">
        <v>20</v>
      </c>
      <c r="C60" s="2" t="s">
        <v>87</v>
      </c>
      <c r="D60" s="2">
        <v>2</v>
      </c>
      <c r="E60" s="2" t="s">
        <v>89</v>
      </c>
      <c r="F60" s="7">
        <f t="shared" si="1"/>
        <v>2</v>
      </c>
      <c r="G60" s="37">
        <v>2</v>
      </c>
    </row>
    <row r="61" spans="1:7" x14ac:dyDescent="0.25">
      <c r="A61" s="32" t="s">
        <v>109</v>
      </c>
      <c r="B61" s="36">
        <v>21</v>
      </c>
      <c r="C61" s="2" t="s">
        <v>87</v>
      </c>
      <c r="D61" s="2">
        <v>1</v>
      </c>
      <c r="E61" s="2" t="s">
        <v>90</v>
      </c>
      <c r="F61" s="7">
        <f t="shared" si="1"/>
        <v>2</v>
      </c>
      <c r="G61" s="37">
        <v>2</v>
      </c>
    </row>
    <row r="62" spans="1:7" x14ac:dyDescent="0.25">
      <c r="A62" s="32" t="s">
        <v>109</v>
      </c>
      <c r="B62" s="36">
        <v>22</v>
      </c>
      <c r="C62" s="2" t="s">
        <v>91</v>
      </c>
      <c r="D62" s="2">
        <v>1</v>
      </c>
      <c r="E62" s="2" t="s">
        <v>91</v>
      </c>
      <c r="F62" s="7">
        <f t="shared" si="1"/>
        <v>2</v>
      </c>
      <c r="G62" s="37">
        <v>2</v>
      </c>
    </row>
    <row r="63" spans="1:7" x14ac:dyDescent="0.25">
      <c r="A63" s="32" t="s">
        <v>109</v>
      </c>
      <c r="B63" s="36">
        <v>23</v>
      </c>
      <c r="C63" s="2" t="s">
        <v>92</v>
      </c>
      <c r="D63" s="2">
        <v>1</v>
      </c>
      <c r="E63" s="2" t="s">
        <v>93</v>
      </c>
      <c r="F63" s="7">
        <f t="shared" si="1"/>
        <v>0</v>
      </c>
      <c r="G63" s="37">
        <v>0</v>
      </c>
    </row>
    <row r="64" spans="1:7" x14ac:dyDescent="0.25">
      <c r="A64" s="32" t="s">
        <v>109</v>
      </c>
      <c r="B64" s="36">
        <v>23</v>
      </c>
      <c r="C64" s="2" t="s">
        <v>92</v>
      </c>
      <c r="D64" s="2">
        <v>2</v>
      </c>
      <c r="E64" s="2" t="s">
        <v>94</v>
      </c>
      <c r="F64" s="7">
        <f t="shared" si="1"/>
        <v>2</v>
      </c>
      <c r="G64" s="37">
        <v>2</v>
      </c>
    </row>
    <row r="65" spans="1:7" x14ac:dyDescent="0.25">
      <c r="A65" s="32" t="s">
        <v>109</v>
      </c>
      <c r="B65" s="36">
        <v>24</v>
      </c>
      <c r="C65" s="2" t="s">
        <v>95</v>
      </c>
      <c r="D65" s="2">
        <v>1</v>
      </c>
      <c r="E65" s="2" t="s">
        <v>96</v>
      </c>
      <c r="F65" s="7">
        <f t="shared" si="1"/>
        <v>1</v>
      </c>
      <c r="G65" s="37">
        <v>1</v>
      </c>
    </row>
    <row r="66" spans="1:7" x14ac:dyDescent="0.25">
      <c r="A66" s="32" t="s">
        <v>109</v>
      </c>
      <c r="B66" s="36">
        <v>25</v>
      </c>
      <c r="C66" s="2" t="s">
        <v>97</v>
      </c>
      <c r="D66" s="2">
        <v>1</v>
      </c>
      <c r="E66" s="2" t="s">
        <v>98</v>
      </c>
      <c r="F66" s="7">
        <f t="shared" si="1"/>
        <v>2</v>
      </c>
      <c r="G66" s="37">
        <v>2</v>
      </c>
    </row>
    <row r="67" spans="1:7" x14ac:dyDescent="0.25">
      <c r="A67" s="32" t="s">
        <v>109</v>
      </c>
      <c r="B67" s="36">
        <v>26</v>
      </c>
      <c r="C67" s="2" t="s">
        <v>99</v>
      </c>
      <c r="D67" s="2">
        <v>1</v>
      </c>
      <c r="E67" s="2" t="s">
        <v>100</v>
      </c>
      <c r="F67" s="7">
        <f t="shared" si="1"/>
        <v>2</v>
      </c>
      <c r="G67" s="37">
        <v>2</v>
      </c>
    </row>
    <row r="68" spans="1:7" x14ac:dyDescent="0.25">
      <c r="A68" s="32" t="s">
        <v>109</v>
      </c>
      <c r="B68" s="36">
        <v>27</v>
      </c>
      <c r="C68" s="2" t="s">
        <v>101</v>
      </c>
      <c r="D68" s="2">
        <v>1</v>
      </c>
      <c r="E68" s="2" t="s">
        <v>102</v>
      </c>
      <c r="F68" s="7">
        <f t="shared" si="1"/>
        <v>2</v>
      </c>
      <c r="G68" s="37">
        <v>2</v>
      </c>
    </row>
    <row r="69" spans="1:7" x14ac:dyDescent="0.25">
      <c r="A69" s="32" t="s">
        <v>109</v>
      </c>
      <c r="B69" s="36">
        <v>28</v>
      </c>
      <c r="C69" s="2" t="s">
        <v>103</v>
      </c>
      <c r="D69" s="2">
        <v>1</v>
      </c>
      <c r="E69" s="2" t="s">
        <v>103</v>
      </c>
      <c r="F69" s="7">
        <f t="shared" si="1"/>
        <v>2</v>
      </c>
      <c r="G69" s="37">
        <v>2</v>
      </c>
    </row>
    <row r="70" spans="1:7" x14ac:dyDescent="0.25">
      <c r="A70" s="32" t="s">
        <v>109</v>
      </c>
      <c r="B70" s="36">
        <v>29</v>
      </c>
      <c r="C70" s="2" t="s">
        <v>104</v>
      </c>
      <c r="D70" s="2">
        <v>1</v>
      </c>
      <c r="E70" s="2" t="s">
        <v>105</v>
      </c>
      <c r="F70" s="7">
        <f t="shared" si="1"/>
        <v>2</v>
      </c>
      <c r="G70" s="37">
        <v>2</v>
      </c>
    </row>
    <row r="71" spans="1:7" x14ac:dyDescent="0.25">
      <c r="A71" s="32" t="s">
        <v>109</v>
      </c>
      <c r="B71" s="36">
        <v>30</v>
      </c>
      <c r="C71" s="2" t="s">
        <v>106</v>
      </c>
      <c r="D71" s="2">
        <v>1</v>
      </c>
      <c r="E71" s="2" t="s">
        <v>107</v>
      </c>
      <c r="F71" s="7">
        <f t="shared" si="1"/>
        <v>2</v>
      </c>
      <c r="G71" s="37">
        <v>2</v>
      </c>
    </row>
    <row r="72" spans="1:7" x14ac:dyDescent="0.25">
      <c r="A72" s="32" t="s">
        <v>109</v>
      </c>
      <c r="B72" s="36">
        <v>31</v>
      </c>
      <c r="C72" s="2" t="s">
        <v>108</v>
      </c>
      <c r="D72" s="2">
        <v>1</v>
      </c>
      <c r="E72" s="2" t="s">
        <v>108</v>
      </c>
      <c r="F72" s="7">
        <f t="shared" ref="F72" si="2">+SUM(G72:G72)</f>
        <v>2</v>
      </c>
      <c r="G72" s="37">
        <v>2</v>
      </c>
    </row>
    <row r="73" spans="1:7" x14ac:dyDescent="0.25">
      <c r="A73" s="17"/>
      <c r="B73" s="4"/>
      <c r="C73" s="17"/>
      <c r="D73" s="4"/>
      <c r="E73" s="17"/>
      <c r="F73" s="16">
        <f>SUBTOTAL(9,Tableau2[TOTAL
SPECIMENS/ECHANTILLONS])</f>
        <v>68</v>
      </c>
      <c r="G73" s="16">
        <f>SUBTOTAL(9,Tableau2[C.H.U. DE BREST])</f>
        <v>68</v>
      </c>
    </row>
  </sheetData>
  <sheetProtection algorithmName="SHA-512" hashValue="sTm7XCiuLYwOCDeLhUQqWTsHtLYx6ZZImxvTkD3zTUme4LmYMHuW09fmGZNCfj54uCyxNMoAnJiQPaHjk1xt7w==" saltValue="d1lBHF5T8qMHV/gXNFBipw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1:G6 A11:F72 A73:G1048576 A7:F10 H1:XFD1048576" name="ADMIN"/>
    <protectedRange algorithmName="SHA-512" hashValue="L+3OoqdJUpGq5vquGJaH8O1bxoyVt/uxfmSO07t6TPecAxvmXskHkwQs59eK2CSTyqp2DBHsp/4g261XTCbuXQ==" saltValue="jdfFGifRY2ccsT4vSbkBFw==" spinCount="100000" sqref="G7:G72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39"/>
  <sheetViews>
    <sheetView showGridLines="0" zoomScale="85" zoomScaleNormal="85" workbookViewId="0">
      <pane ySplit="7" topLeftCell="A8" activePane="bottomLeft" state="frozen"/>
      <selection pane="bottomLeft" activeCell="E20" sqref="E20"/>
    </sheetView>
  </sheetViews>
  <sheetFormatPr baseColWidth="10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94" style="30" bestFit="1" customWidth="1"/>
    <col min="4" max="5" width="22.28515625" style="5" bestFit="1" customWidth="1"/>
    <col min="6" max="16384" width="11.42578125" style="1"/>
  </cols>
  <sheetData>
    <row r="1" spans="1:5" ht="26.25" x14ac:dyDescent="0.25">
      <c r="A1" s="44" t="s">
        <v>16</v>
      </c>
      <c r="B1" s="44"/>
      <c r="C1" s="44"/>
      <c r="D1" s="44"/>
      <c r="E1" s="44"/>
    </row>
    <row r="2" spans="1:5" ht="23.25" x14ac:dyDescent="0.25">
      <c r="A2" s="45" t="s">
        <v>9</v>
      </c>
      <c r="B2" s="45"/>
      <c r="C2" s="45"/>
      <c r="D2" s="45"/>
      <c r="E2" s="45"/>
    </row>
    <row r="3" spans="1:5" s="13" customFormat="1" ht="15.75" x14ac:dyDescent="0.25">
      <c r="A3" s="47" t="s">
        <v>18</v>
      </c>
      <c r="B3" s="47"/>
      <c r="C3" s="47"/>
      <c r="D3" s="47"/>
      <c r="E3" s="47"/>
    </row>
    <row r="4" spans="1:5" s="13" customFormat="1" x14ac:dyDescent="0.25">
      <c r="A4" s="33"/>
      <c r="C4" s="33"/>
      <c r="D4" s="39"/>
      <c r="E4" s="39"/>
    </row>
    <row r="5" spans="1:5" s="13" customFormat="1" ht="15.75" x14ac:dyDescent="0.25">
      <c r="A5" s="46" t="s">
        <v>14</v>
      </c>
      <c r="B5" s="46"/>
      <c r="C5" s="46"/>
      <c r="D5" s="46"/>
      <c r="E5" s="46"/>
    </row>
    <row r="7" spans="1:5" s="17" customFormat="1" ht="45" x14ac:dyDescent="0.25">
      <c r="A7" s="26" t="s">
        <v>5</v>
      </c>
      <c r="B7" s="27" t="s">
        <v>0</v>
      </c>
      <c r="C7" s="27" t="s">
        <v>1</v>
      </c>
      <c r="D7" s="28" t="s">
        <v>4</v>
      </c>
      <c r="E7" s="41" t="s">
        <v>10</v>
      </c>
    </row>
    <row r="8" spans="1:5" x14ac:dyDescent="0.25">
      <c r="A8" s="32" t="s">
        <v>109</v>
      </c>
      <c r="B8" s="3">
        <v>1</v>
      </c>
      <c r="C8" s="2" t="s">
        <v>19</v>
      </c>
      <c r="D8" s="7">
        <f>SUMIFS(QUANTITES!F:F,QUANTITES!B:B,LOTS!B8)</f>
        <v>10</v>
      </c>
      <c r="E8" s="42">
        <f t="shared" ref="E8:E13" si="0">D8*4</f>
        <v>40</v>
      </c>
    </row>
    <row r="9" spans="1:5" x14ac:dyDescent="0.25">
      <c r="A9" s="32" t="s">
        <v>109</v>
      </c>
      <c r="B9" s="3">
        <v>2</v>
      </c>
      <c r="C9" s="2" t="s">
        <v>22</v>
      </c>
      <c r="D9" s="7">
        <f>SUMIFS(QUANTITES!F:F,QUANTITES!B:B,LOTS!B9)</f>
        <v>2098</v>
      </c>
      <c r="E9" s="42">
        <f t="shared" si="0"/>
        <v>8392</v>
      </c>
    </row>
    <row r="10" spans="1:5" x14ac:dyDescent="0.25">
      <c r="A10" s="32" t="s">
        <v>109</v>
      </c>
      <c r="B10" s="3">
        <v>3</v>
      </c>
      <c r="C10" s="2" t="s">
        <v>34</v>
      </c>
      <c r="D10" s="7">
        <f>SUMIFS(QUANTITES!F:F,QUANTITES!B:B,LOTS!B10)</f>
        <v>1010</v>
      </c>
      <c r="E10" s="42">
        <f t="shared" si="0"/>
        <v>4040</v>
      </c>
    </row>
    <row r="11" spans="1:5" x14ac:dyDescent="0.25">
      <c r="A11" s="32" t="s">
        <v>109</v>
      </c>
      <c r="B11" s="3">
        <v>4</v>
      </c>
      <c r="C11" s="2" t="s">
        <v>37</v>
      </c>
      <c r="D11" s="7">
        <f>SUMIFS(QUANTITES!F:F,QUANTITES!B:B,LOTS!B11)</f>
        <v>6600</v>
      </c>
      <c r="E11" s="42">
        <f t="shared" si="0"/>
        <v>26400</v>
      </c>
    </row>
    <row r="12" spans="1:5" x14ac:dyDescent="0.25">
      <c r="A12" s="32" t="s">
        <v>109</v>
      </c>
      <c r="B12" s="3">
        <v>5</v>
      </c>
      <c r="C12" s="2" t="s">
        <v>39</v>
      </c>
      <c r="D12" s="7">
        <f>SUMIFS(QUANTITES!F:F,QUANTITES!B:B,LOTS!B12)</f>
        <v>10</v>
      </c>
      <c r="E12" s="42">
        <f t="shared" si="0"/>
        <v>40</v>
      </c>
    </row>
    <row r="13" spans="1:5" x14ac:dyDescent="0.25">
      <c r="A13" s="32" t="s">
        <v>109</v>
      </c>
      <c r="B13" s="23">
        <v>6</v>
      </c>
      <c r="C13" s="24" t="s">
        <v>41</v>
      </c>
      <c r="D13" s="25">
        <f>SUMIFS(QUANTITES!F:F,QUANTITES!B:B,LOTS!B13)</f>
        <v>50</v>
      </c>
      <c r="E13" s="43">
        <f t="shared" si="0"/>
        <v>200</v>
      </c>
    </row>
    <row r="14" spans="1:5" s="4" customFormat="1" x14ac:dyDescent="0.25">
      <c r="A14" s="32" t="s">
        <v>109</v>
      </c>
      <c r="B14" s="36">
        <v>7</v>
      </c>
      <c r="C14" s="2" t="s">
        <v>43</v>
      </c>
      <c r="D14" s="7">
        <f>SUMIFS(QUANTITES!F:F,QUANTITES!B:B,LOTS!B14)</f>
        <v>200</v>
      </c>
      <c r="E14" s="42">
        <f t="shared" ref="E14:E38" si="1">D14*4</f>
        <v>800</v>
      </c>
    </row>
    <row r="15" spans="1:5" x14ac:dyDescent="0.25">
      <c r="A15" s="32" t="s">
        <v>109</v>
      </c>
      <c r="B15" s="36">
        <v>8</v>
      </c>
      <c r="C15" s="2" t="s">
        <v>46</v>
      </c>
      <c r="D15" s="7">
        <f>SUMIFS(QUANTITES!F:F,QUANTITES!B:B,LOTS!B15)</f>
        <v>100</v>
      </c>
      <c r="E15" s="42">
        <f t="shared" si="1"/>
        <v>400</v>
      </c>
    </row>
    <row r="16" spans="1:5" x14ac:dyDescent="0.25">
      <c r="A16" s="32" t="s">
        <v>109</v>
      </c>
      <c r="B16" s="36">
        <v>9</v>
      </c>
      <c r="C16" s="2" t="s">
        <v>48</v>
      </c>
      <c r="D16" s="7">
        <f>SUMIFS(QUANTITES!F:F,QUANTITES!B:B,LOTS!B16)</f>
        <v>20</v>
      </c>
      <c r="E16" s="42">
        <f t="shared" si="1"/>
        <v>80</v>
      </c>
    </row>
    <row r="17" spans="1:5" x14ac:dyDescent="0.25">
      <c r="A17" s="32" t="s">
        <v>109</v>
      </c>
      <c r="B17" s="36">
        <v>10</v>
      </c>
      <c r="C17" s="2" t="s">
        <v>53</v>
      </c>
      <c r="D17" s="7">
        <f>SUMIFS(QUANTITES!F:F,QUANTITES!B:B,LOTS!B17)</f>
        <v>210</v>
      </c>
      <c r="E17" s="42">
        <f t="shared" si="1"/>
        <v>840</v>
      </c>
    </row>
    <row r="18" spans="1:5" x14ac:dyDescent="0.25">
      <c r="A18" s="32" t="s">
        <v>109</v>
      </c>
      <c r="B18" s="36">
        <v>11</v>
      </c>
      <c r="C18" s="2" t="s">
        <v>58</v>
      </c>
      <c r="D18" s="7">
        <f>SUMIFS(QUANTITES!F:F,QUANTITES!B:B,LOTS!B18)</f>
        <v>50</v>
      </c>
      <c r="E18" s="42">
        <f t="shared" si="1"/>
        <v>200</v>
      </c>
    </row>
    <row r="19" spans="1:5" x14ac:dyDescent="0.25">
      <c r="A19" s="32" t="s">
        <v>109</v>
      </c>
      <c r="B19" s="36">
        <v>12</v>
      </c>
      <c r="C19" s="2" t="s">
        <v>60</v>
      </c>
      <c r="D19" s="7">
        <f>SUMIFS(QUANTITES!F:F,QUANTITES!B:B,LOTS!B19)</f>
        <v>230</v>
      </c>
      <c r="E19" s="42">
        <f t="shared" si="1"/>
        <v>920</v>
      </c>
    </row>
    <row r="20" spans="1:5" x14ac:dyDescent="0.25">
      <c r="A20" s="32" t="s">
        <v>109</v>
      </c>
      <c r="B20" s="36">
        <v>13</v>
      </c>
      <c r="C20" s="2" t="s">
        <v>62</v>
      </c>
      <c r="D20" s="7">
        <f>SUMIFS(QUANTITES!F:F,QUANTITES!B:B,LOTS!B20)</f>
        <v>70</v>
      </c>
      <c r="E20" s="42">
        <f t="shared" si="1"/>
        <v>280</v>
      </c>
    </row>
    <row r="21" spans="1:5" x14ac:dyDescent="0.25">
      <c r="A21" s="32" t="s">
        <v>109</v>
      </c>
      <c r="B21" s="36">
        <v>14</v>
      </c>
      <c r="C21" s="2" t="s">
        <v>64</v>
      </c>
      <c r="D21" s="7">
        <f>SUMIFS(QUANTITES!F:F,QUANTITES!B:B,LOTS!B21)</f>
        <v>1200</v>
      </c>
      <c r="E21" s="42">
        <f t="shared" si="1"/>
        <v>4800</v>
      </c>
    </row>
    <row r="22" spans="1:5" x14ac:dyDescent="0.25">
      <c r="A22" s="32" t="s">
        <v>109</v>
      </c>
      <c r="B22" s="36">
        <v>15</v>
      </c>
      <c r="C22" s="2" t="s">
        <v>66</v>
      </c>
      <c r="D22" s="7">
        <f>SUMIFS(QUANTITES!F:F,QUANTITES!B:B,LOTS!B22)</f>
        <v>1731</v>
      </c>
      <c r="E22" s="42">
        <f t="shared" si="1"/>
        <v>6924</v>
      </c>
    </row>
    <row r="23" spans="1:5" x14ac:dyDescent="0.25">
      <c r="A23" s="32" t="s">
        <v>109</v>
      </c>
      <c r="B23" s="36">
        <v>16</v>
      </c>
      <c r="C23" s="2" t="s">
        <v>72</v>
      </c>
      <c r="D23" s="7">
        <f>SUMIFS(QUANTITES!F:F,QUANTITES!B:B,LOTS!B23)</f>
        <v>2500</v>
      </c>
      <c r="E23" s="42">
        <f t="shared" si="1"/>
        <v>10000</v>
      </c>
    </row>
    <row r="24" spans="1:5" x14ac:dyDescent="0.25">
      <c r="A24" s="32" t="s">
        <v>109</v>
      </c>
      <c r="B24" s="36">
        <v>17</v>
      </c>
      <c r="C24" s="2" t="s">
        <v>74</v>
      </c>
      <c r="D24" s="7">
        <f>SUMIFS(QUANTITES!F:F,QUANTITES!B:B,LOTS!B24)</f>
        <v>30</v>
      </c>
      <c r="E24" s="42">
        <f t="shared" si="1"/>
        <v>120</v>
      </c>
    </row>
    <row r="25" spans="1:5" x14ac:dyDescent="0.25">
      <c r="A25" s="32" t="s">
        <v>109</v>
      </c>
      <c r="B25" s="36">
        <v>18</v>
      </c>
      <c r="C25" s="2" t="s">
        <v>76</v>
      </c>
      <c r="D25" s="7">
        <f>SUMIFS(QUANTITES!F:F,QUANTITES!B:B,LOTS!B25)</f>
        <v>1030</v>
      </c>
      <c r="E25" s="42">
        <f t="shared" si="1"/>
        <v>4120</v>
      </c>
    </row>
    <row r="26" spans="1:5" x14ac:dyDescent="0.25">
      <c r="A26" s="32" t="s">
        <v>109</v>
      </c>
      <c r="B26" s="36">
        <v>19</v>
      </c>
      <c r="C26" s="2" t="s">
        <v>84</v>
      </c>
      <c r="D26" s="7">
        <f>SUMIFS(QUANTITES!F:F,QUANTITES!B:B,LOTS!B26)</f>
        <v>10</v>
      </c>
      <c r="E26" s="42">
        <f t="shared" si="1"/>
        <v>40</v>
      </c>
    </row>
    <row r="27" spans="1:5" x14ac:dyDescent="0.25">
      <c r="A27" s="32" t="s">
        <v>109</v>
      </c>
      <c r="B27" s="36">
        <v>20</v>
      </c>
      <c r="C27" s="2" t="s">
        <v>87</v>
      </c>
      <c r="D27" s="7">
        <f>SUMIFS(QUANTITES!F:F,QUANTITES!B:B,LOTS!B27)</f>
        <v>4005</v>
      </c>
      <c r="E27" s="42">
        <f t="shared" si="1"/>
        <v>16020</v>
      </c>
    </row>
    <row r="28" spans="1:5" x14ac:dyDescent="0.25">
      <c r="A28" s="32" t="s">
        <v>109</v>
      </c>
      <c r="B28" s="36">
        <v>21</v>
      </c>
      <c r="C28" s="2" t="s">
        <v>87</v>
      </c>
      <c r="D28" s="7">
        <f>SUMIFS(QUANTITES!F:F,QUANTITES!B:B,LOTS!B28)</f>
        <v>2000</v>
      </c>
      <c r="E28" s="42">
        <f t="shared" si="1"/>
        <v>8000</v>
      </c>
    </row>
    <row r="29" spans="1:5" x14ac:dyDescent="0.25">
      <c r="A29" s="32" t="s">
        <v>109</v>
      </c>
      <c r="B29" s="36">
        <v>22</v>
      </c>
      <c r="C29" s="2" t="s">
        <v>91</v>
      </c>
      <c r="D29" s="7">
        <f>SUMIFS(QUANTITES!F:F,QUANTITES!B:B,LOTS!B29)</f>
        <v>20</v>
      </c>
      <c r="E29" s="42">
        <f t="shared" si="1"/>
        <v>80</v>
      </c>
    </row>
    <row r="30" spans="1:5" x14ac:dyDescent="0.25">
      <c r="A30" s="32" t="s">
        <v>109</v>
      </c>
      <c r="B30" s="36">
        <v>23</v>
      </c>
      <c r="C30" s="2" t="s">
        <v>92</v>
      </c>
      <c r="D30" s="7">
        <f>SUMIFS(QUANTITES!F:F,QUANTITES!B:B,LOTS!B30)</f>
        <v>55</v>
      </c>
      <c r="E30" s="42">
        <f t="shared" si="1"/>
        <v>220</v>
      </c>
    </row>
    <row r="31" spans="1:5" x14ac:dyDescent="0.25">
      <c r="A31" s="32" t="s">
        <v>109</v>
      </c>
      <c r="B31" s="36">
        <v>24</v>
      </c>
      <c r="C31" s="2" t="s">
        <v>95</v>
      </c>
      <c r="D31" s="7">
        <f>SUMIFS(QUANTITES!F:F,QUANTITES!B:B,LOTS!B31)</f>
        <v>5</v>
      </c>
      <c r="E31" s="42">
        <f t="shared" si="1"/>
        <v>20</v>
      </c>
    </row>
    <row r="32" spans="1:5" x14ac:dyDescent="0.25">
      <c r="A32" s="32" t="s">
        <v>109</v>
      </c>
      <c r="B32" s="36">
        <v>25</v>
      </c>
      <c r="C32" s="2" t="s">
        <v>97</v>
      </c>
      <c r="D32" s="7">
        <f>SUMIFS(QUANTITES!F:F,QUANTITES!B:B,LOTS!B32)</f>
        <v>40</v>
      </c>
      <c r="E32" s="42">
        <f t="shared" si="1"/>
        <v>160</v>
      </c>
    </row>
    <row r="33" spans="1:5" x14ac:dyDescent="0.25">
      <c r="A33" s="32" t="s">
        <v>109</v>
      </c>
      <c r="B33" s="36">
        <v>26</v>
      </c>
      <c r="C33" s="2" t="s">
        <v>99</v>
      </c>
      <c r="D33" s="7">
        <f>SUMIFS(QUANTITES!F:F,QUANTITES!B:B,LOTS!B33)</f>
        <v>100</v>
      </c>
      <c r="E33" s="42">
        <f t="shared" si="1"/>
        <v>400</v>
      </c>
    </row>
    <row r="34" spans="1:5" x14ac:dyDescent="0.25">
      <c r="A34" s="32" t="s">
        <v>109</v>
      </c>
      <c r="B34" s="36">
        <v>27</v>
      </c>
      <c r="C34" s="2" t="s">
        <v>101</v>
      </c>
      <c r="D34" s="7">
        <f>SUMIFS(QUANTITES!F:F,QUANTITES!B:B,LOTS!B34)</f>
        <v>10</v>
      </c>
      <c r="E34" s="42">
        <f t="shared" si="1"/>
        <v>40</v>
      </c>
    </row>
    <row r="35" spans="1:5" x14ac:dyDescent="0.25">
      <c r="A35" s="32" t="s">
        <v>109</v>
      </c>
      <c r="B35" s="36">
        <v>28</v>
      </c>
      <c r="C35" s="2" t="s">
        <v>103</v>
      </c>
      <c r="D35" s="7">
        <f>SUMIFS(QUANTITES!F:F,QUANTITES!B:B,LOTS!B35)</f>
        <v>100</v>
      </c>
      <c r="E35" s="42">
        <f t="shared" si="1"/>
        <v>400</v>
      </c>
    </row>
    <row r="36" spans="1:5" x14ac:dyDescent="0.25">
      <c r="A36" s="32" t="s">
        <v>109</v>
      </c>
      <c r="B36" s="36">
        <v>29</v>
      </c>
      <c r="C36" s="2" t="s">
        <v>104</v>
      </c>
      <c r="D36" s="7">
        <f>SUMIFS(QUANTITES!F:F,QUANTITES!B:B,LOTS!B36)</f>
        <v>50</v>
      </c>
      <c r="E36" s="42">
        <f t="shared" si="1"/>
        <v>200</v>
      </c>
    </row>
    <row r="37" spans="1:5" x14ac:dyDescent="0.25">
      <c r="A37" s="32" t="s">
        <v>109</v>
      </c>
      <c r="B37" s="36">
        <v>30</v>
      </c>
      <c r="C37" s="2" t="s">
        <v>106</v>
      </c>
      <c r="D37" s="7">
        <f>SUMIFS(QUANTITES!F:F,QUANTITES!B:B,LOTS!B37)</f>
        <v>40</v>
      </c>
      <c r="E37" s="42">
        <f t="shared" si="1"/>
        <v>160</v>
      </c>
    </row>
    <row r="38" spans="1:5" x14ac:dyDescent="0.25">
      <c r="A38" s="32" t="s">
        <v>109</v>
      </c>
      <c r="B38" s="36">
        <v>31</v>
      </c>
      <c r="C38" s="2" t="s">
        <v>108</v>
      </c>
      <c r="D38" s="7">
        <f>SUMIFS(QUANTITES!F:F,QUANTITES!B:B,LOTS!B38)</f>
        <v>50</v>
      </c>
      <c r="E38" s="42">
        <f t="shared" si="1"/>
        <v>200</v>
      </c>
    </row>
    <row r="39" spans="1:5" x14ac:dyDescent="0.25">
      <c r="A39" s="17"/>
      <c r="B39" s="4"/>
      <c r="C39" s="17"/>
      <c r="D39" s="16">
        <f>SUBTOTAL(9,Tableau3[QUANTITE TOTALE
ESTIMATIVE])</f>
        <v>23634</v>
      </c>
      <c r="E39" s="16">
        <f>SUBTOTAL(9,Tableau3[QUANTITE TOTALE
MAXIMALE
(coefficient 4)])</f>
        <v>94536</v>
      </c>
    </row>
  </sheetData>
  <sheetProtection algorithmName="SHA-512" hashValue="o/QH9rzDLpCKc5CNpLknAvNMSaT1xD8PmHVQQ1i8AdtZ5Q9tbqPC3JBHpKjUX+c0OC0v4qjmZQXEcUYog7b5+g==" saltValue="yHv91oEr8D4sSckkawdAYA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XFD1048576 A1:XFD5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2025-12-12T09:38:22Z</dcterms:modified>
</cp:coreProperties>
</file>